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920" windowHeight="10050"/>
  </bookViews>
  <sheets>
    <sheet name="はじめに" sheetId="24" r:id="rId1"/>
    <sheet name="大会名入力" sheetId="23" r:id="rId2"/>
    <sheet name="基礎入力" sheetId="2" r:id="rId3"/>
    <sheet name="女子個人入力" sheetId="7" r:id="rId4"/>
    <sheet name="男子個人入力" sheetId="8" r:id="rId5"/>
    <sheet name="女子団体入力" sheetId="1" r:id="rId6"/>
    <sheet name="男子団体入力" sheetId="11" r:id="rId7"/>
    <sheet name="申込用紙　女子個人" sheetId="6" r:id="rId8"/>
    <sheet name="申込用紙　女子団体" sheetId="10" r:id="rId9"/>
    <sheet name="申込用紙　男子個人" sheetId="9" r:id="rId10"/>
    <sheet name="申込用紙　男子団体" sheetId="12" r:id="rId11"/>
    <sheet name="オーダー表" sheetId="28" r:id="rId12"/>
    <sheet name="理事長用・役員" sheetId="25" r:id="rId13"/>
    <sheet name="理事長用・個人" sheetId="26" r:id="rId14"/>
    <sheet name="理事長用・団体" sheetId="27" r:id="rId15"/>
  </sheets>
  <externalReferences>
    <externalReference r:id="rId16"/>
  </externalReferences>
  <definedNames>
    <definedName name="_xlnm.Print_Area" localSheetId="11">オーダー表!$B$5:$P$14</definedName>
    <definedName name="_xlnm.Print_Area" localSheetId="3">女子個人入力!$B:$H</definedName>
    <definedName name="_xlnm.Print_Area" localSheetId="5">女子団体入力!$B:$G</definedName>
    <definedName name="_xlnm.Print_Area" localSheetId="7">'申込用紙　女子個人'!$B$2:$J$33</definedName>
    <definedName name="_xlnm.Print_Area" localSheetId="8">'申込用紙　女子団体'!$B$2:$H$32</definedName>
    <definedName name="_xlnm.Print_Area" localSheetId="9">'申込用紙　男子個人'!$B$2:$J$33</definedName>
    <definedName name="_xlnm.Print_Area" localSheetId="10">'申込用紙　男子団体'!$B$2:$H$32</definedName>
    <definedName name="_xlnm.Print_Area" localSheetId="4">男子個人入力!$B:$H</definedName>
    <definedName name="_xlnm.Print_Area" localSheetId="6">男子団体入力!$B:$G</definedName>
    <definedName name="単女">[1]辞書!$B$11:$J$225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25" l="1"/>
  <c r="P8" i="25"/>
  <c r="P9" i="25"/>
  <c r="P10" i="25"/>
  <c r="C7" i="10"/>
  <c r="B7" i="25" l="1"/>
  <c r="D7" i="9" l="1"/>
  <c r="D6" i="9"/>
  <c r="D5" i="9"/>
  <c r="D4" i="9"/>
  <c r="C6" i="10"/>
  <c r="C5" i="10"/>
  <c r="C4" i="10"/>
  <c r="D4" i="6"/>
  <c r="AI5" i="1"/>
  <c r="AH5" i="1"/>
  <c r="X5" i="27" s="1"/>
  <c r="AF5" i="1"/>
  <c r="AE5" i="1"/>
  <c r="U5" i="27" s="1"/>
  <c r="AC5" i="1"/>
  <c r="AB5" i="1"/>
  <c r="R5" i="27" s="1"/>
  <c r="Z5" i="1"/>
  <c r="Y5" i="1"/>
  <c r="O5" i="27" s="1"/>
  <c r="W5" i="1"/>
  <c r="V5" i="1"/>
  <c r="L5" i="27" s="1"/>
  <c r="T5" i="1"/>
  <c r="S5" i="1"/>
  <c r="I5" i="27" s="1"/>
  <c r="Q5" i="1"/>
  <c r="P5" i="1"/>
  <c r="F5" i="27" s="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AH5" i="11"/>
  <c r="AW5" i="27" s="1"/>
  <c r="AE5" i="11"/>
  <c r="AT5" i="27" s="1"/>
  <c r="AB5" i="11"/>
  <c r="AQ5" i="27" s="1"/>
  <c r="Y5" i="11"/>
  <c r="AN5" i="27" s="1"/>
  <c r="V5" i="11"/>
  <c r="AK5" i="27" s="1"/>
  <c r="S5" i="11"/>
  <c r="AH5" i="27" s="1"/>
  <c r="P5" i="11"/>
  <c r="AE5" i="27" s="1"/>
  <c r="AI25" i="7"/>
  <c r="AI24" i="7"/>
  <c r="AI23" i="7"/>
  <c r="AI22" i="7"/>
  <c r="AI21" i="7"/>
  <c r="AI20" i="7"/>
  <c r="AI19" i="7"/>
  <c r="AI18" i="7"/>
  <c r="AI12" i="7"/>
  <c r="Q14" i="26" s="1"/>
  <c r="AI11" i="7"/>
  <c r="Q13" i="26" s="1"/>
  <c r="AI10" i="7"/>
  <c r="Q12" i="26" s="1"/>
  <c r="AI9" i="7"/>
  <c r="Q11" i="26" s="1"/>
  <c r="AI8" i="7"/>
  <c r="Q10" i="26" s="1"/>
  <c r="AI7" i="7"/>
  <c r="Q9" i="26" s="1"/>
  <c r="AI6" i="7"/>
  <c r="Q8" i="26" s="1"/>
  <c r="AI5" i="7"/>
  <c r="Q7" i="26" s="1"/>
  <c r="AI25" i="8"/>
  <c r="AI24" i="8"/>
  <c r="AI23" i="8"/>
  <c r="AI22" i="8"/>
  <c r="AI21" i="8"/>
  <c r="AI20" i="8"/>
  <c r="AI19" i="8"/>
  <c r="AI18" i="8"/>
  <c r="AI12" i="8"/>
  <c r="V14" i="26" s="1"/>
  <c r="AI11" i="8"/>
  <c r="V13" i="26" s="1"/>
  <c r="AI10" i="8"/>
  <c r="V12" i="26" s="1"/>
  <c r="AI9" i="8"/>
  <c r="V11" i="26" s="1"/>
  <c r="AI8" i="8"/>
  <c r="V10" i="26" s="1"/>
  <c r="AI7" i="8"/>
  <c r="V9" i="26" s="1"/>
  <c r="AI6" i="8"/>
  <c r="V8" i="26" s="1"/>
  <c r="AI5" i="8"/>
  <c r="V7" i="26" s="1"/>
  <c r="R9" i="9" l="1"/>
  <c r="O9" i="9"/>
  <c r="O9" i="12"/>
  <c r="M9" i="12"/>
  <c r="D9" i="12"/>
  <c r="D9" i="9"/>
  <c r="O13" i="28" l="1"/>
  <c r="O11" i="28"/>
  <c r="M13" i="28"/>
  <c r="M11" i="28"/>
  <c r="K13" i="28"/>
  <c r="K11" i="28"/>
  <c r="I13" i="28"/>
  <c r="I11" i="28"/>
  <c r="G13" i="28"/>
  <c r="G11" i="28"/>
  <c r="E13" i="28"/>
  <c r="E11" i="28"/>
  <c r="C13" i="28"/>
  <c r="C11" i="28"/>
  <c r="O8" i="28"/>
  <c r="O6" i="28"/>
  <c r="M8" i="28"/>
  <c r="M6" i="28"/>
  <c r="K8" i="28"/>
  <c r="K6" i="28"/>
  <c r="I8" i="28"/>
  <c r="I6" i="28"/>
  <c r="G8" i="28"/>
  <c r="G6" i="28"/>
  <c r="E8" i="28"/>
  <c r="E6" i="28"/>
  <c r="C8" i="28"/>
  <c r="C6" i="28"/>
  <c r="B11" i="28"/>
  <c r="G14" i="28" s="1"/>
  <c r="B6" i="28"/>
  <c r="G9" i="28" s="1"/>
  <c r="M14" i="28" l="1"/>
  <c r="O14" i="28"/>
  <c r="M9" i="28"/>
  <c r="O9" i="28"/>
  <c r="O10" i="25"/>
  <c r="O9" i="25"/>
  <c r="O8" i="25"/>
  <c r="O7" i="25"/>
  <c r="G10" i="25"/>
  <c r="G9" i="25"/>
  <c r="G8" i="25"/>
  <c r="G7" i="25"/>
  <c r="H10" i="25"/>
  <c r="H9" i="25"/>
  <c r="H8" i="25"/>
  <c r="H7" i="25"/>
  <c r="J7" i="25"/>
  <c r="M10" i="25"/>
  <c r="K10" i="25"/>
  <c r="J10" i="25" s="1"/>
  <c r="M9" i="25"/>
  <c r="K9" i="25"/>
  <c r="J9" i="25" s="1"/>
  <c r="M8" i="25"/>
  <c r="K8" i="25"/>
  <c r="J8" i="25" s="1"/>
  <c r="M7" i="25"/>
  <c r="K7" i="25"/>
  <c r="E10" i="25"/>
  <c r="C10" i="25"/>
  <c r="B10" i="25" s="1"/>
  <c r="E9" i="25"/>
  <c r="C9" i="25"/>
  <c r="B9" i="25" s="1"/>
  <c r="E8" i="25"/>
  <c r="C8" i="25"/>
  <c r="B8" i="25" s="1"/>
  <c r="E7" i="25"/>
  <c r="C7" i="25"/>
  <c r="AI5" i="11"/>
  <c r="AX5" i="27" s="1"/>
  <c r="AF5" i="11"/>
  <c r="AU5" i="27" s="1"/>
  <c r="AC5" i="11"/>
  <c r="AR5" i="27" s="1"/>
  <c r="Z5" i="11"/>
  <c r="AO5" i="27" s="1"/>
  <c r="W5" i="11"/>
  <c r="AL5" i="27" s="1"/>
  <c r="T5" i="11"/>
  <c r="AI5" i="27" s="1"/>
  <c r="Q5" i="11"/>
  <c r="AF5" i="27" s="1"/>
  <c r="Y5" i="27"/>
  <c r="V5" i="27"/>
  <c r="S5" i="27"/>
  <c r="P5" i="27"/>
  <c r="M5" i="27"/>
  <c r="J5" i="27"/>
  <c r="G5" i="27"/>
  <c r="AI17" i="1"/>
  <c r="AF17" i="1"/>
  <c r="AC17" i="1"/>
  <c r="Z17" i="1"/>
  <c r="W17" i="1"/>
  <c r="T17" i="1"/>
  <c r="Q17" i="1"/>
  <c r="I23" i="11"/>
  <c r="I22" i="11"/>
  <c r="I21" i="11"/>
  <c r="I20" i="11"/>
  <c r="I19" i="11"/>
  <c r="I18" i="11"/>
  <c r="I17" i="11"/>
  <c r="I23" i="1"/>
  <c r="I22" i="1"/>
  <c r="I21" i="1"/>
  <c r="I20" i="1"/>
  <c r="I19" i="1"/>
  <c r="I18" i="1"/>
  <c r="I17" i="1"/>
  <c r="I11" i="11"/>
  <c r="I10" i="11"/>
  <c r="I9" i="11"/>
  <c r="I8" i="11"/>
  <c r="I7" i="11"/>
  <c r="I6" i="11"/>
  <c r="I11" i="1"/>
  <c r="I10" i="1"/>
  <c r="I9" i="1"/>
  <c r="I8" i="1"/>
  <c r="I7" i="1"/>
  <c r="I6" i="1"/>
  <c r="I5" i="11"/>
  <c r="I5" i="1"/>
  <c r="L11" i="11"/>
  <c r="L10" i="11"/>
  <c r="L9" i="11"/>
  <c r="L8" i="11"/>
  <c r="L7" i="11"/>
  <c r="L6" i="11"/>
  <c r="L5" i="11"/>
  <c r="L4" i="11"/>
  <c r="L3" i="11"/>
  <c r="L2" i="11"/>
  <c r="L11" i="1"/>
  <c r="L10" i="1"/>
  <c r="L9" i="1"/>
  <c r="L8" i="1"/>
  <c r="L7" i="1"/>
  <c r="L6" i="1"/>
  <c r="L5" i="1"/>
  <c r="L4" i="1"/>
  <c r="L3" i="1"/>
  <c r="L2" i="1"/>
  <c r="L23" i="11"/>
  <c r="L22" i="11"/>
  <c r="L21" i="11"/>
  <c r="L20" i="11"/>
  <c r="L19" i="11"/>
  <c r="L18" i="11"/>
  <c r="L17" i="11"/>
  <c r="L16" i="11"/>
  <c r="L15" i="11"/>
  <c r="L14" i="11"/>
  <c r="L23" i="1"/>
  <c r="L22" i="1"/>
  <c r="L21" i="1"/>
  <c r="L20" i="1"/>
  <c r="L19" i="1"/>
  <c r="L18" i="1"/>
  <c r="L17" i="1"/>
  <c r="L16" i="1"/>
  <c r="L15" i="1"/>
  <c r="L14" i="1"/>
  <c r="O18" i="8"/>
  <c r="J21" i="11" l="1"/>
  <c r="J21" i="1"/>
  <c r="AA17" i="1" s="1"/>
  <c r="J22" i="11"/>
  <c r="J6" i="11"/>
  <c r="R5" i="11" s="1"/>
  <c r="AG5" i="27" s="1"/>
  <c r="J10" i="11"/>
  <c r="AD5" i="11" s="1"/>
  <c r="AS5" i="27" s="1"/>
  <c r="J20" i="11"/>
  <c r="J5" i="11"/>
  <c r="O5" i="11" s="1"/>
  <c r="AD5" i="27" s="1"/>
  <c r="J7" i="11"/>
  <c r="U5" i="11" s="1"/>
  <c r="AJ5" i="27" s="1"/>
  <c r="J17" i="1"/>
  <c r="O17" i="1" s="1"/>
  <c r="J19" i="1"/>
  <c r="U17" i="1" s="1"/>
  <c r="J23" i="1"/>
  <c r="AG17" i="1" s="1"/>
  <c r="J7" i="1"/>
  <c r="J11" i="1"/>
  <c r="J9" i="11"/>
  <c r="AA5" i="11" s="1"/>
  <c r="AP5" i="27" s="1"/>
  <c r="J18" i="1"/>
  <c r="R17" i="1" s="1"/>
  <c r="J22" i="1"/>
  <c r="AD17" i="1" s="1"/>
  <c r="J18" i="11"/>
  <c r="J19" i="11"/>
  <c r="J8" i="1"/>
  <c r="J9" i="1"/>
  <c r="J6" i="1"/>
  <c r="J10" i="1"/>
  <c r="J8" i="11"/>
  <c r="X5" i="11" s="1"/>
  <c r="AM5" i="27" s="1"/>
  <c r="J23" i="11"/>
  <c r="J11" i="11"/>
  <c r="AG5" i="11" s="1"/>
  <c r="AV5" i="27" s="1"/>
  <c r="J17" i="11"/>
  <c r="J5" i="1"/>
  <c r="J20" i="1"/>
  <c r="X17" i="1" s="1"/>
  <c r="R12" i="8"/>
  <c r="R11" i="8"/>
  <c r="R10" i="8"/>
  <c r="R12" i="7"/>
  <c r="R11" i="7"/>
  <c r="R10" i="7"/>
  <c r="O18" i="7"/>
  <c r="V24" i="7"/>
  <c r="V24" i="8"/>
  <c r="AK24" i="8" s="1"/>
  <c r="O25" i="7"/>
  <c r="O25" i="8"/>
  <c r="R25" i="7"/>
  <c r="R24" i="7"/>
  <c r="R23" i="7"/>
  <c r="R22" i="7"/>
  <c r="R25" i="8"/>
  <c r="R24" i="8"/>
  <c r="R23" i="8"/>
  <c r="R22" i="8"/>
  <c r="P18" i="8" s="1"/>
  <c r="AD12" i="7"/>
  <c r="AA12" i="7"/>
  <c r="Z12" i="7"/>
  <c r="AB12" i="7" s="1"/>
  <c r="AD11" i="7"/>
  <c r="AG11" i="7" s="1"/>
  <c r="AA11" i="7"/>
  <c r="Z11" i="7"/>
  <c r="AB11" i="7" s="1"/>
  <c r="AD10" i="7"/>
  <c r="AG10" i="7" s="1"/>
  <c r="AA10" i="7"/>
  <c r="Z10" i="7"/>
  <c r="AB10" i="7" s="1"/>
  <c r="AD9" i="7"/>
  <c r="AA9" i="7"/>
  <c r="Z9" i="7"/>
  <c r="AC9" i="7" s="1"/>
  <c r="AD8" i="7"/>
  <c r="AA8" i="7"/>
  <c r="Z8" i="7"/>
  <c r="AB8" i="7" s="1"/>
  <c r="AD7" i="7"/>
  <c r="AA7" i="7"/>
  <c r="Z7" i="7"/>
  <c r="AB7" i="7" s="1"/>
  <c r="AD6" i="7"/>
  <c r="AF6" i="7" s="1"/>
  <c r="AA6" i="7"/>
  <c r="Z6" i="7"/>
  <c r="AB6" i="7" s="1"/>
  <c r="AD5" i="7"/>
  <c r="AA5" i="7"/>
  <c r="Z5" i="7"/>
  <c r="AC5" i="7" s="1"/>
  <c r="AD12" i="8"/>
  <c r="AA12" i="8"/>
  <c r="Z12" i="8"/>
  <c r="AB12" i="8" s="1"/>
  <c r="AD11" i="8"/>
  <c r="AG11" i="8" s="1"/>
  <c r="AA11" i="8"/>
  <c r="Z11" i="8"/>
  <c r="AB11" i="8" s="1"/>
  <c r="AD10" i="8"/>
  <c r="AF10" i="8" s="1"/>
  <c r="AA10" i="8"/>
  <c r="Z10" i="8"/>
  <c r="AC10" i="8" s="1"/>
  <c r="AD9" i="8"/>
  <c r="AA9" i="8"/>
  <c r="Z9" i="8"/>
  <c r="AC9" i="8" s="1"/>
  <c r="AD8" i="8"/>
  <c r="AA8" i="8"/>
  <c r="Z8" i="8"/>
  <c r="AB8" i="8" s="1"/>
  <c r="AD7" i="8"/>
  <c r="AA7" i="8"/>
  <c r="Z7" i="8"/>
  <c r="AB7" i="8" s="1"/>
  <c r="AD6" i="8"/>
  <c r="AA6" i="8"/>
  <c r="Z6" i="8"/>
  <c r="AB6" i="8" s="1"/>
  <c r="AD5" i="8"/>
  <c r="AA5" i="8"/>
  <c r="Z5" i="8"/>
  <c r="AC5" i="8" s="1"/>
  <c r="AA23" i="7"/>
  <c r="AA23" i="8"/>
  <c r="AD25" i="7"/>
  <c r="AA25" i="7"/>
  <c r="Z25" i="7"/>
  <c r="AC25" i="7" s="1"/>
  <c r="AD25" i="8"/>
  <c r="AA25" i="8"/>
  <c r="Z25" i="8"/>
  <c r="AC25" i="8" s="1"/>
  <c r="AD24" i="7"/>
  <c r="AA24" i="7"/>
  <c r="Z24" i="7"/>
  <c r="AB24" i="7" s="1"/>
  <c r="AD23" i="7"/>
  <c r="AE23" i="7" s="1"/>
  <c r="Z23" i="7"/>
  <c r="AC23" i="7" s="1"/>
  <c r="AD22" i="7"/>
  <c r="AA22" i="7"/>
  <c r="Z22" i="7"/>
  <c r="AB22" i="7" s="1"/>
  <c r="AD21" i="7"/>
  <c r="AA21" i="7"/>
  <c r="Z21" i="7"/>
  <c r="AC21" i="7" s="1"/>
  <c r="AD20" i="7"/>
  <c r="AF20" i="7" s="1"/>
  <c r="AA20" i="7"/>
  <c r="Z20" i="7"/>
  <c r="AC20" i="7" s="1"/>
  <c r="AD24" i="8"/>
  <c r="AA24" i="8"/>
  <c r="Z24" i="8"/>
  <c r="AC24" i="8" s="1"/>
  <c r="AD23" i="8"/>
  <c r="Z23" i="8"/>
  <c r="AB23" i="8" s="1"/>
  <c r="AD22" i="8"/>
  <c r="AA22" i="8"/>
  <c r="Z22" i="8"/>
  <c r="AC22" i="8" s="1"/>
  <c r="AD21" i="8"/>
  <c r="AE21" i="8" s="1"/>
  <c r="AA21" i="8"/>
  <c r="Z21" i="8"/>
  <c r="AB21" i="8" s="1"/>
  <c r="AD20" i="8"/>
  <c r="AA20" i="8"/>
  <c r="Z20" i="8"/>
  <c r="AC20" i="8" s="1"/>
  <c r="AD19" i="7"/>
  <c r="AA19" i="7"/>
  <c r="Z19" i="7"/>
  <c r="AB19" i="7" s="1"/>
  <c r="AD19" i="8"/>
  <c r="AE19" i="8" s="1"/>
  <c r="AA19" i="8"/>
  <c r="Z19" i="8"/>
  <c r="AC19" i="8" s="1"/>
  <c r="AD18" i="7"/>
  <c r="AD18" i="8"/>
  <c r="Z18" i="7"/>
  <c r="AB18" i="7" s="1"/>
  <c r="Z18" i="8"/>
  <c r="AC18" i="8" s="1"/>
  <c r="AA18" i="7"/>
  <c r="AA18" i="8"/>
  <c r="R9" i="7"/>
  <c r="R8" i="7"/>
  <c r="R7" i="7"/>
  <c r="R6" i="7"/>
  <c r="R5" i="7"/>
  <c r="R4" i="7"/>
  <c r="R3" i="7"/>
  <c r="R9" i="8"/>
  <c r="R8" i="8"/>
  <c r="R7" i="8"/>
  <c r="R6" i="8"/>
  <c r="R5" i="8"/>
  <c r="R4" i="8"/>
  <c r="R3" i="8"/>
  <c r="R17" i="7"/>
  <c r="R17" i="8"/>
  <c r="R16" i="7"/>
  <c r="R16" i="8"/>
  <c r="R18" i="7"/>
  <c r="R18" i="8"/>
  <c r="X25" i="2"/>
  <c r="X24" i="2"/>
  <c r="X23" i="2"/>
  <c r="X22" i="2"/>
  <c r="I25" i="2"/>
  <c r="I24" i="2"/>
  <c r="F9" i="12" s="1"/>
  <c r="I23" i="2"/>
  <c r="I22" i="2"/>
  <c r="G9" i="9" s="1"/>
  <c r="L4" i="12"/>
  <c r="L5" i="12"/>
  <c r="L6" i="12"/>
  <c r="M7" i="12"/>
  <c r="Q12" i="12"/>
  <c r="M13" i="12"/>
  <c r="O13" i="12"/>
  <c r="Q14" i="12"/>
  <c r="M15" i="12"/>
  <c r="O15" i="12"/>
  <c r="Q16" i="12"/>
  <c r="M17" i="12"/>
  <c r="O17" i="12"/>
  <c r="Q18" i="12"/>
  <c r="M19" i="12"/>
  <c r="O19" i="12"/>
  <c r="Q20" i="12"/>
  <c r="M21" i="12"/>
  <c r="O21" i="12"/>
  <c r="Q22" i="12"/>
  <c r="M23" i="12"/>
  <c r="O23" i="12"/>
  <c r="Q24" i="12"/>
  <c r="M25" i="12"/>
  <c r="O25" i="12"/>
  <c r="O28" i="12"/>
  <c r="M29" i="12"/>
  <c r="M32" i="12"/>
  <c r="L4" i="10"/>
  <c r="L5" i="10"/>
  <c r="L6" i="10"/>
  <c r="L7" i="10"/>
  <c r="M9" i="10"/>
  <c r="Q12" i="10"/>
  <c r="M13" i="10"/>
  <c r="O13" i="10"/>
  <c r="Q14" i="10"/>
  <c r="M15" i="10"/>
  <c r="O15" i="10"/>
  <c r="O16" i="10"/>
  <c r="Q16" i="10"/>
  <c r="M17" i="10"/>
  <c r="O17" i="10"/>
  <c r="O18" i="10"/>
  <c r="Q18" i="10"/>
  <c r="M19" i="10"/>
  <c r="O19" i="10"/>
  <c r="Q20" i="10"/>
  <c r="M21" i="10"/>
  <c r="O21" i="10"/>
  <c r="Q22" i="10"/>
  <c r="M23" i="10"/>
  <c r="O23" i="10"/>
  <c r="Q24" i="10"/>
  <c r="M25" i="10"/>
  <c r="O25" i="10"/>
  <c r="O28" i="10"/>
  <c r="M29" i="10"/>
  <c r="M32" i="10"/>
  <c r="O4" i="9"/>
  <c r="O5" i="9"/>
  <c r="O6" i="9"/>
  <c r="O7" i="9"/>
  <c r="S12" i="9"/>
  <c r="T12" i="9"/>
  <c r="U12" i="9"/>
  <c r="O13" i="9"/>
  <c r="Q13" i="9"/>
  <c r="S14" i="9"/>
  <c r="T14" i="9"/>
  <c r="U14" i="9"/>
  <c r="O15" i="9"/>
  <c r="Q15" i="9"/>
  <c r="S16" i="9"/>
  <c r="T16" i="9"/>
  <c r="U16" i="9"/>
  <c r="O17" i="9"/>
  <c r="Q17" i="9"/>
  <c r="S18" i="9"/>
  <c r="T18" i="9"/>
  <c r="U18" i="9"/>
  <c r="O19" i="9"/>
  <c r="Q19" i="9"/>
  <c r="S20" i="9"/>
  <c r="T20" i="9"/>
  <c r="U20" i="9"/>
  <c r="O21" i="9"/>
  <c r="Q21" i="9"/>
  <c r="S22" i="9"/>
  <c r="T22" i="9"/>
  <c r="U22" i="9"/>
  <c r="O23" i="9"/>
  <c r="Q23" i="9"/>
  <c r="S24" i="9"/>
  <c r="T24" i="9"/>
  <c r="U24" i="9"/>
  <c r="O25" i="9"/>
  <c r="Q25" i="9"/>
  <c r="S26" i="9"/>
  <c r="T26" i="9"/>
  <c r="U26" i="9"/>
  <c r="O27" i="9"/>
  <c r="Q27" i="9"/>
  <c r="Q29" i="9"/>
  <c r="P30" i="9"/>
  <c r="P33" i="9"/>
  <c r="AC11" i="7" l="1"/>
  <c r="AA5" i="1"/>
  <c r="Q5" i="27" s="1"/>
  <c r="U5" i="1"/>
  <c r="K5" i="27" s="1"/>
  <c r="O5" i="1"/>
  <c r="E5" i="27" s="1"/>
  <c r="X5" i="1"/>
  <c r="N5" i="27" s="1"/>
  <c r="AD5" i="1"/>
  <c r="T5" i="27" s="1"/>
  <c r="R5" i="1"/>
  <c r="H5" i="27" s="1"/>
  <c r="AG5" i="1"/>
  <c r="W5" i="27" s="1"/>
  <c r="O9" i="10"/>
  <c r="AG10" i="8"/>
  <c r="AG23" i="7"/>
  <c r="AB9" i="8"/>
  <c r="AB10" i="8"/>
  <c r="AF19" i="8" l="1"/>
  <c r="AE6" i="7"/>
  <c r="AG19" i="8"/>
  <c r="AB20" i="8"/>
  <c r="AC6" i="7"/>
  <c r="AG6" i="7"/>
  <c r="AC10" i="7"/>
  <c r="AC21" i="8"/>
  <c r="AC7" i="8"/>
  <c r="P25" i="7"/>
  <c r="AG18" i="7"/>
  <c r="AE18" i="7"/>
  <c r="AB21" i="7"/>
  <c r="AF12" i="7"/>
  <c r="AF20" i="8"/>
  <c r="AF25" i="8"/>
  <c r="AF18" i="7"/>
  <c r="AG9" i="8"/>
  <c r="AE19" i="7"/>
  <c r="AG18" i="8"/>
  <c r="AE22" i="8"/>
  <c r="AE20" i="7"/>
  <c r="AF23" i="7"/>
  <c r="AG22" i="8"/>
  <c r="AF22" i="8"/>
  <c r="AB23" i="7"/>
  <c r="AB24" i="8"/>
  <c r="AC22" i="7"/>
  <c r="AK24" i="7"/>
  <c r="AG5" i="8"/>
  <c r="AC6" i="8"/>
  <c r="AG6" i="8"/>
  <c r="AF8" i="8"/>
  <c r="AF9" i="8"/>
  <c r="AE10" i="8"/>
  <c r="AE11" i="8"/>
  <c r="AC7" i="7"/>
  <c r="AB9" i="7"/>
  <c r="AF10" i="7"/>
  <c r="P25" i="8"/>
  <c r="T25" i="8" s="1"/>
  <c r="AF21" i="8"/>
  <c r="AE24" i="8"/>
  <c r="AE25" i="7"/>
  <c r="AF24" i="8"/>
  <c r="AC23" i="8"/>
  <c r="AC24" i="7"/>
  <c r="AE7" i="7"/>
  <c r="AG9" i="7"/>
  <c r="AG23" i="8"/>
  <c r="AF22" i="7"/>
  <c r="AE6" i="8"/>
  <c r="AE7" i="8"/>
  <c r="AF12" i="8"/>
  <c r="AG7" i="7"/>
  <c r="AE9" i="7"/>
  <c r="AF21" i="7"/>
  <c r="AG24" i="7"/>
  <c r="AG21" i="8"/>
  <c r="AC19" i="7"/>
  <c r="AF6" i="8"/>
  <c r="AG7" i="8"/>
  <c r="AE9" i="8"/>
  <c r="AC11" i="8"/>
  <c r="AG5" i="7"/>
  <c r="AF8" i="7"/>
  <c r="AF9" i="7"/>
  <c r="AE10" i="7"/>
  <c r="AE11" i="7"/>
  <c r="AB25" i="8"/>
  <c r="T25" i="7"/>
  <c r="AB5" i="8"/>
  <c r="AF5" i="7"/>
  <c r="AE5" i="8"/>
  <c r="AF5" i="8"/>
  <c r="AE5" i="7"/>
  <c r="AB5" i="7"/>
  <c r="AF25" i="7"/>
  <c r="AB25" i="7"/>
  <c r="AC18" i="7"/>
  <c r="AE8" i="8"/>
  <c r="AE12" i="8"/>
  <c r="AF7" i="8"/>
  <c r="AC8" i="8"/>
  <c r="AG8" i="8"/>
  <c r="AF11" i="8"/>
  <c r="AC12" i="8"/>
  <c r="AG12" i="8"/>
  <c r="AF7" i="7"/>
  <c r="AC8" i="7"/>
  <c r="AG8" i="7"/>
  <c r="AF11" i="7"/>
  <c r="AC12" i="7"/>
  <c r="AG12" i="7"/>
  <c r="AE8" i="7"/>
  <c r="AE12" i="7"/>
  <c r="AE20" i="8"/>
  <c r="AB19" i="8"/>
  <c r="AB20" i="7"/>
  <c r="AG19" i="7"/>
  <c r="AE24" i="7"/>
  <c r="AG20" i="8"/>
  <c r="AG24" i="8"/>
  <c r="AG21" i="7"/>
  <c r="AG25" i="7"/>
  <c r="AF18" i="8"/>
  <c r="AF19" i="7"/>
  <c r="AF24" i="7"/>
  <c r="AE18" i="8"/>
  <c r="AE21" i="7"/>
  <c r="AE23" i="8"/>
  <c r="AB18" i="8"/>
  <c r="AB22" i="8"/>
  <c r="AG25" i="8"/>
  <c r="AG22" i="7"/>
  <c r="AE25" i="8"/>
  <c r="AH25" i="8" s="1"/>
  <c r="AE22" i="7"/>
  <c r="AF23" i="8"/>
  <c r="AG20" i="7"/>
  <c r="O4" i="6"/>
  <c r="O5" i="6"/>
  <c r="O6" i="6"/>
  <c r="O7" i="6"/>
  <c r="O9" i="6"/>
  <c r="R9" i="6"/>
  <c r="S12" i="6"/>
  <c r="T12" i="6"/>
  <c r="U12" i="6"/>
  <c r="O13" i="6"/>
  <c r="Q13" i="6"/>
  <c r="Q14" i="6"/>
  <c r="S14" i="6"/>
  <c r="T14" i="6"/>
  <c r="U14" i="6"/>
  <c r="O15" i="6"/>
  <c r="Q15" i="6"/>
  <c r="Q16" i="6"/>
  <c r="S16" i="6"/>
  <c r="T16" i="6"/>
  <c r="U16" i="6"/>
  <c r="O17" i="6"/>
  <c r="Q17" i="6"/>
  <c r="S18" i="6"/>
  <c r="T18" i="6"/>
  <c r="U18" i="6"/>
  <c r="O19" i="6"/>
  <c r="Q19" i="6"/>
  <c r="S20" i="6"/>
  <c r="T20" i="6"/>
  <c r="U20" i="6"/>
  <c r="O21" i="6"/>
  <c r="Q21" i="6"/>
  <c r="S22" i="6"/>
  <c r="T22" i="6"/>
  <c r="U22" i="6"/>
  <c r="O23" i="6"/>
  <c r="Q23" i="6"/>
  <c r="S24" i="6"/>
  <c r="T24" i="6"/>
  <c r="U24" i="6"/>
  <c r="O25" i="6"/>
  <c r="Q25" i="6"/>
  <c r="S26" i="6"/>
  <c r="T26" i="6"/>
  <c r="U26" i="6"/>
  <c r="O27" i="6"/>
  <c r="Q27" i="6"/>
  <c r="Q29" i="6"/>
  <c r="P30" i="6"/>
  <c r="P33" i="6"/>
  <c r="G14" i="11"/>
  <c r="C15" i="11"/>
  <c r="N17" i="11" s="1"/>
  <c r="G14" i="1"/>
  <c r="C15" i="1"/>
  <c r="N17" i="1" s="1"/>
  <c r="G15" i="8"/>
  <c r="C18" i="8" s="1"/>
  <c r="D16" i="8"/>
  <c r="F16" i="8" s="1"/>
  <c r="V18" i="8"/>
  <c r="X18" i="8"/>
  <c r="O19" i="8"/>
  <c r="R19" i="8"/>
  <c r="V19" i="8"/>
  <c r="X19" i="8"/>
  <c r="O20" i="8"/>
  <c r="R20" i="8"/>
  <c r="V20" i="8"/>
  <c r="X20" i="8"/>
  <c r="O21" i="8"/>
  <c r="R21" i="8"/>
  <c r="V21" i="8"/>
  <c r="X21" i="8"/>
  <c r="O22" i="8"/>
  <c r="T18" i="8"/>
  <c r="V22" i="8"/>
  <c r="X22" i="8"/>
  <c r="O23" i="8"/>
  <c r="V23" i="8"/>
  <c r="X23" i="8"/>
  <c r="O24" i="8"/>
  <c r="X24" i="8"/>
  <c r="V25" i="8"/>
  <c r="X25" i="8"/>
  <c r="G15" i="7"/>
  <c r="D16" i="7"/>
  <c r="F16" i="7" s="1"/>
  <c r="V18" i="7"/>
  <c r="X18" i="7"/>
  <c r="O19" i="7"/>
  <c r="R19" i="7"/>
  <c r="V19" i="7"/>
  <c r="X19" i="7"/>
  <c r="O20" i="7"/>
  <c r="R20" i="7"/>
  <c r="V20" i="7"/>
  <c r="X20" i="7"/>
  <c r="O21" i="7"/>
  <c r="R21" i="7"/>
  <c r="V21" i="7"/>
  <c r="X21" i="7"/>
  <c r="O22" i="7"/>
  <c r="V22" i="7"/>
  <c r="X22" i="7"/>
  <c r="O23" i="7"/>
  <c r="V23" i="7"/>
  <c r="X23" i="7"/>
  <c r="O24" i="7"/>
  <c r="X24" i="7"/>
  <c r="V25" i="7"/>
  <c r="X25" i="7"/>
  <c r="T2" i="2"/>
  <c r="H15" i="7" s="1"/>
  <c r="U11" i="2"/>
  <c r="X13" i="2"/>
  <c r="X14" i="2"/>
  <c r="R5" i="9" s="1"/>
  <c r="X15" i="2"/>
  <c r="R6" i="9" s="1"/>
  <c r="X16" i="2"/>
  <c r="R7" i="9" s="1"/>
  <c r="X17" i="2"/>
  <c r="X18" i="2"/>
  <c r="X19" i="2"/>
  <c r="U20" i="2"/>
  <c r="X20" i="2"/>
  <c r="G18" i="7"/>
  <c r="F21" i="7"/>
  <c r="E21" i="11"/>
  <c r="F20" i="7"/>
  <c r="E23" i="11"/>
  <c r="F24" i="8"/>
  <c r="G22" i="7"/>
  <c r="F18" i="11"/>
  <c r="F25" i="7"/>
  <c r="F23" i="8"/>
  <c r="F22" i="11"/>
  <c r="G23" i="8"/>
  <c r="G21" i="7"/>
  <c r="G25" i="8"/>
  <c r="F21" i="11"/>
  <c r="F21" i="8"/>
  <c r="F20" i="11"/>
  <c r="F22" i="7"/>
  <c r="E19" i="11"/>
  <c r="G23" i="7"/>
  <c r="G22" i="8"/>
  <c r="F24" i="7"/>
  <c r="F23" i="11"/>
  <c r="F18" i="7"/>
  <c r="G25" i="7"/>
  <c r="G21" i="8"/>
  <c r="F22" i="8"/>
  <c r="E20" i="11"/>
  <c r="G18" i="8"/>
  <c r="F20" i="8"/>
  <c r="F23" i="7"/>
  <c r="G20" i="8"/>
  <c r="F19" i="11"/>
  <c r="G24" i="7"/>
  <c r="F19" i="7"/>
  <c r="F25" i="8"/>
  <c r="F18" i="8"/>
  <c r="E22" i="11"/>
  <c r="G24" i="8"/>
  <c r="E17" i="11"/>
  <c r="F19" i="8"/>
  <c r="G19" i="8"/>
  <c r="F17" i="11"/>
  <c r="E18" i="11"/>
  <c r="F22" i="1"/>
  <c r="F23" i="1"/>
  <c r="E17" i="1"/>
  <c r="E21" i="1"/>
  <c r="E22" i="1"/>
  <c r="F18" i="1"/>
  <c r="F17" i="1"/>
  <c r="E19" i="1"/>
  <c r="F21" i="1"/>
  <c r="E20" i="1"/>
  <c r="E18" i="1"/>
  <c r="E23" i="1"/>
  <c r="AH17" i="1" l="1"/>
  <c r="S17" i="1"/>
  <c r="Y17" i="1"/>
  <c r="V17" i="1"/>
  <c r="AE17" i="1"/>
  <c r="AB17" i="1"/>
  <c r="P17" i="1"/>
  <c r="AH18" i="7"/>
  <c r="C13" i="11"/>
  <c r="H15" i="8"/>
  <c r="W21" i="8" s="1"/>
  <c r="C13" i="1"/>
  <c r="M3" i="12"/>
  <c r="M30" i="12"/>
  <c r="O3" i="9"/>
  <c r="P31" i="9"/>
  <c r="M3" i="10"/>
  <c r="M30" i="10"/>
  <c r="P31" i="6"/>
  <c r="O5" i="10"/>
  <c r="O5" i="12"/>
  <c r="D15" i="8"/>
  <c r="O3" i="6"/>
  <c r="O7" i="12"/>
  <c r="O7" i="10"/>
  <c r="O4" i="12"/>
  <c r="O4" i="10"/>
  <c r="R4" i="6"/>
  <c r="R4" i="9"/>
  <c r="R7" i="6"/>
  <c r="R5" i="6"/>
  <c r="O6" i="12"/>
  <c r="O6" i="10"/>
  <c r="D15" i="7"/>
  <c r="C14" i="1"/>
  <c r="M17" i="1" s="1"/>
  <c r="C14" i="11"/>
  <c r="M17" i="11" s="1"/>
  <c r="R6" i="6"/>
  <c r="P23" i="7"/>
  <c r="AH23" i="7"/>
  <c r="P23" i="8"/>
  <c r="T23" i="8" s="1"/>
  <c r="AH23" i="8"/>
  <c r="AH22" i="8"/>
  <c r="P22" i="8"/>
  <c r="T22" i="8" s="1"/>
  <c r="AH21" i="8"/>
  <c r="P21" i="8"/>
  <c r="T21" i="8" s="1"/>
  <c r="P20" i="8"/>
  <c r="T20" i="8" s="1"/>
  <c r="AH20" i="8"/>
  <c r="AH19" i="8"/>
  <c r="P19" i="8"/>
  <c r="T19" i="8" s="1"/>
  <c r="W24" i="7"/>
  <c r="U24" i="7"/>
  <c r="P24" i="7"/>
  <c r="T24" i="7"/>
  <c r="AH24" i="7"/>
  <c r="AK21" i="7"/>
  <c r="AK20" i="7"/>
  <c r="AK19" i="7"/>
  <c r="AK18" i="7"/>
  <c r="P24" i="8"/>
  <c r="T24" i="8" s="1"/>
  <c r="U24" i="8"/>
  <c r="AH24" i="8"/>
  <c r="AH18" i="8"/>
  <c r="AK22" i="7"/>
  <c r="AK22" i="8"/>
  <c r="AK21" i="8"/>
  <c r="AK20" i="8"/>
  <c r="AK19" i="8"/>
  <c r="AK18" i="8"/>
  <c r="P18" i="7"/>
  <c r="T18" i="7" s="1"/>
  <c r="AK25" i="7"/>
  <c r="AK23" i="7"/>
  <c r="P22" i="7"/>
  <c r="AH22" i="7"/>
  <c r="AH21" i="7"/>
  <c r="P21" i="7"/>
  <c r="AH20" i="7"/>
  <c r="P20" i="7"/>
  <c r="T20" i="7" s="1"/>
  <c r="P19" i="7"/>
  <c r="AH19" i="7"/>
  <c r="AK25" i="8"/>
  <c r="AK23" i="8"/>
  <c r="AH25" i="7"/>
  <c r="T21" i="7"/>
  <c r="C22" i="8"/>
  <c r="C23" i="7"/>
  <c r="W19" i="7"/>
  <c r="C25" i="8"/>
  <c r="C20" i="8"/>
  <c r="C19" i="8"/>
  <c r="W22" i="7"/>
  <c r="C23" i="8"/>
  <c r="C24" i="8"/>
  <c r="C21" i="8"/>
  <c r="C25" i="7"/>
  <c r="U22" i="7"/>
  <c r="C24" i="7"/>
  <c r="T22" i="7"/>
  <c r="C22" i="7"/>
  <c r="T19" i="7"/>
  <c r="O24" i="6"/>
  <c r="O20" i="6"/>
  <c r="O22" i="6"/>
  <c r="Q20" i="6"/>
  <c r="Q24" i="6"/>
  <c r="O18" i="6"/>
  <c r="O16" i="6"/>
  <c r="Q26" i="6"/>
  <c r="O14" i="6"/>
  <c r="Q12" i="6"/>
  <c r="Q22" i="6"/>
  <c r="O12" i="6"/>
  <c r="O26" i="6"/>
  <c r="Q18" i="6"/>
  <c r="W21" i="7"/>
  <c r="C21" i="7"/>
  <c r="C20" i="7"/>
  <c r="W18" i="7"/>
  <c r="U19" i="7"/>
  <c r="M16" i="12"/>
  <c r="O14" i="12"/>
  <c r="O24" i="12"/>
  <c r="M12" i="12"/>
  <c r="M22" i="12"/>
  <c r="O20" i="12"/>
  <c r="M24" i="12"/>
  <c r="O22" i="12"/>
  <c r="M18" i="12"/>
  <c r="O16" i="12"/>
  <c r="M20" i="12"/>
  <c r="O18" i="12"/>
  <c r="M14" i="12"/>
  <c r="O12" i="12"/>
  <c r="O18" i="9"/>
  <c r="O14" i="9"/>
  <c r="O26" i="9"/>
  <c r="Q18" i="9"/>
  <c r="Q20" i="9"/>
  <c r="O20" i="9"/>
  <c r="Q16" i="9"/>
  <c r="O12" i="9"/>
  <c r="Q14" i="9"/>
  <c r="Q24" i="9"/>
  <c r="Q12" i="9"/>
  <c r="O24" i="9"/>
  <c r="Q22" i="9"/>
  <c r="O22" i="9"/>
  <c r="Q26" i="9"/>
  <c r="O16" i="9"/>
  <c r="U22" i="8"/>
  <c r="O24" i="10"/>
  <c r="M18" i="10"/>
  <c r="M24" i="10"/>
  <c r="O20" i="10"/>
  <c r="O12" i="10"/>
  <c r="M20" i="10"/>
  <c r="O14" i="10"/>
  <c r="M22" i="10"/>
  <c r="M14" i="10"/>
  <c r="M16" i="10"/>
  <c r="O22" i="10"/>
  <c r="M12" i="10"/>
  <c r="U21" i="8"/>
  <c r="U18" i="8"/>
  <c r="U19" i="8"/>
  <c r="U23" i="8"/>
  <c r="U20" i="8"/>
  <c r="U25" i="8"/>
  <c r="T23" i="7"/>
  <c r="C18" i="7"/>
  <c r="U25" i="7"/>
  <c r="U23" i="7"/>
  <c r="U20" i="7"/>
  <c r="C19" i="7"/>
  <c r="U18" i="7"/>
  <c r="U21" i="7"/>
  <c r="W25" i="7"/>
  <c r="W23" i="7"/>
  <c r="W20" i="7"/>
  <c r="D2" i="23"/>
  <c r="B2" i="6" s="1"/>
  <c r="W23" i="8" l="1"/>
  <c r="W24" i="8"/>
  <c r="W25" i="8"/>
  <c r="W19" i="8"/>
  <c r="W18" i="8"/>
  <c r="W22" i="8"/>
  <c r="W20" i="8"/>
  <c r="AJ18" i="7"/>
  <c r="AJ23" i="8"/>
  <c r="AJ20" i="7"/>
  <c r="AJ22" i="7"/>
  <c r="AJ24" i="8"/>
  <c r="AJ21" i="7"/>
  <c r="AJ23" i="7"/>
  <c r="AJ25" i="8"/>
  <c r="AJ20" i="8"/>
  <c r="AJ18" i="8"/>
  <c r="AJ25" i="7"/>
  <c r="AJ21" i="8"/>
  <c r="AJ24" i="7"/>
  <c r="AJ19" i="8"/>
  <c r="AJ22" i="8"/>
  <c r="AJ19" i="7"/>
  <c r="B2" i="9"/>
  <c r="B2" i="10"/>
  <c r="B2" i="12"/>
  <c r="G2" i="11"/>
  <c r="G2" i="1"/>
  <c r="X12" i="7" l="1"/>
  <c r="G14" i="26" s="1"/>
  <c r="X11" i="7"/>
  <c r="G13" i="26" s="1"/>
  <c r="X10" i="7"/>
  <c r="G12" i="26" s="1"/>
  <c r="X9" i="7"/>
  <c r="G11" i="26" s="1"/>
  <c r="X8" i="7"/>
  <c r="G10" i="26" s="1"/>
  <c r="X7" i="7"/>
  <c r="G9" i="26" s="1"/>
  <c r="X6" i="7"/>
  <c r="G8" i="26" s="1"/>
  <c r="X12" i="8"/>
  <c r="N14" i="26" s="1"/>
  <c r="X11" i="8"/>
  <c r="N13" i="26" s="1"/>
  <c r="X10" i="8"/>
  <c r="N12" i="26" s="1"/>
  <c r="X9" i="8"/>
  <c r="N11" i="26" s="1"/>
  <c r="X8" i="8"/>
  <c r="N10" i="26" s="1"/>
  <c r="X7" i="8"/>
  <c r="N9" i="26" s="1"/>
  <c r="X6" i="8"/>
  <c r="N8" i="26" s="1"/>
  <c r="X5" i="7"/>
  <c r="G7" i="26" s="1"/>
  <c r="X5" i="8"/>
  <c r="N7" i="26" s="1"/>
  <c r="V5" i="7"/>
  <c r="E7" i="26" s="1"/>
  <c r="V5" i="8"/>
  <c r="L7" i="26" s="1"/>
  <c r="V12" i="7"/>
  <c r="E14" i="26" s="1"/>
  <c r="V11" i="7"/>
  <c r="E13" i="26" s="1"/>
  <c r="V10" i="7"/>
  <c r="E12" i="26" s="1"/>
  <c r="V9" i="7"/>
  <c r="E11" i="26" s="1"/>
  <c r="V8" i="7"/>
  <c r="E10" i="26" s="1"/>
  <c r="V7" i="7"/>
  <c r="E9" i="26" s="1"/>
  <c r="V6" i="7"/>
  <c r="E8" i="26" s="1"/>
  <c r="V12" i="8"/>
  <c r="L14" i="26" s="1"/>
  <c r="V11" i="8"/>
  <c r="L13" i="26" s="1"/>
  <c r="V10" i="8"/>
  <c r="L12" i="26" s="1"/>
  <c r="V9" i="8"/>
  <c r="L11" i="26" s="1"/>
  <c r="V8" i="8"/>
  <c r="L10" i="26" s="1"/>
  <c r="V7" i="8"/>
  <c r="L9" i="26" s="1"/>
  <c r="V6" i="8"/>
  <c r="L8" i="26" s="1"/>
  <c r="G2" i="8"/>
  <c r="G2" i="7"/>
  <c r="D3" i="8"/>
  <c r="D9" i="10"/>
  <c r="L10" i="25"/>
  <c r="L9" i="25"/>
  <c r="L8" i="25"/>
  <c r="L7" i="25"/>
  <c r="D10" i="25"/>
  <c r="D9" i="25"/>
  <c r="D8" i="25"/>
  <c r="D7" i="25"/>
  <c r="AK7" i="8" l="1"/>
  <c r="X9" i="26" s="1"/>
  <c r="AK8" i="7"/>
  <c r="S10" i="26" s="1"/>
  <c r="AK9" i="8"/>
  <c r="X11" i="26" s="1"/>
  <c r="AK6" i="7"/>
  <c r="S8" i="26" s="1"/>
  <c r="AK10" i="7"/>
  <c r="S12" i="26" s="1"/>
  <c r="AK5" i="7"/>
  <c r="S7" i="26" s="1"/>
  <c r="AK6" i="8"/>
  <c r="X8" i="26" s="1"/>
  <c r="AK10" i="8"/>
  <c r="X12" i="26" s="1"/>
  <c r="AK7" i="7"/>
  <c r="S9" i="26" s="1"/>
  <c r="AK11" i="7"/>
  <c r="S13" i="26" s="1"/>
  <c r="AK11" i="8"/>
  <c r="X13" i="26" s="1"/>
  <c r="AK12" i="7"/>
  <c r="S14" i="26" s="1"/>
  <c r="AK8" i="8"/>
  <c r="X10" i="26" s="1"/>
  <c r="AK12" i="8"/>
  <c r="X14" i="26" s="1"/>
  <c r="AK9" i="7"/>
  <c r="S11" i="26" s="1"/>
  <c r="AK5" i="8"/>
  <c r="X7" i="26" s="1"/>
  <c r="C7" i="12"/>
  <c r="C6" i="12"/>
  <c r="C5" i="12"/>
  <c r="C4" i="12"/>
  <c r="I20" i="2"/>
  <c r="G7" i="9" s="1"/>
  <c r="I19" i="2"/>
  <c r="G6" i="9" s="1"/>
  <c r="I18" i="2"/>
  <c r="G5" i="9" s="1"/>
  <c r="I17" i="2"/>
  <c r="G4" i="9" s="1"/>
  <c r="F7" i="12" l="1"/>
  <c r="N10" i="25"/>
  <c r="N9" i="25"/>
  <c r="F5" i="12"/>
  <c r="N8" i="25"/>
  <c r="N7" i="25"/>
  <c r="F4" i="12"/>
  <c r="F6" i="12"/>
  <c r="C3" i="11"/>
  <c r="N5" i="11" s="1"/>
  <c r="AC5" i="27" s="1"/>
  <c r="D32" i="12"/>
  <c r="D29" i="12"/>
  <c r="F28" i="12"/>
  <c r="F25" i="12"/>
  <c r="D25" i="12"/>
  <c r="H24" i="12"/>
  <c r="F23" i="12"/>
  <c r="D23" i="12"/>
  <c r="H22" i="12"/>
  <c r="F21" i="12"/>
  <c r="D21" i="12"/>
  <c r="H20" i="12"/>
  <c r="F19" i="12"/>
  <c r="D19" i="12"/>
  <c r="H18" i="12"/>
  <c r="F17" i="12"/>
  <c r="D17" i="12"/>
  <c r="H16" i="12"/>
  <c r="F15" i="12"/>
  <c r="D15" i="12"/>
  <c r="H14" i="12"/>
  <c r="F13" i="12"/>
  <c r="D13" i="12"/>
  <c r="H12" i="12"/>
  <c r="J26" i="9"/>
  <c r="J24" i="9"/>
  <c r="J22" i="9"/>
  <c r="J20" i="9"/>
  <c r="J18" i="9"/>
  <c r="J16" i="9"/>
  <c r="J14" i="9"/>
  <c r="J12" i="9"/>
  <c r="J26" i="6"/>
  <c r="J24" i="6"/>
  <c r="J22" i="6"/>
  <c r="J20" i="6"/>
  <c r="J18" i="6"/>
  <c r="J16" i="6"/>
  <c r="J14" i="6"/>
  <c r="J12" i="6"/>
  <c r="F25" i="10"/>
  <c r="D25" i="10"/>
  <c r="H24" i="10"/>
  <c r="F23" i="10"/>
  <c r="D23" i="10"/>
  <c r="H22" i="10"/>
  <c r="F21" i="10"/>
  <c r="D21" i="10"/>
  <c r="H20" i="10"/>
  <c r="F19" i="10"/>
  <c r="D19" i="10"/>
  <c r="H18" i="10"/>
  <c r="F17" i="10"/>
  <c r="D17" i="10"/>
  <c r="H16" i="10"/>
  <c r="F15" i="10"/>
  <c r="D15" i="10"/>
  <c r="H14" i="10"/>
  <c r="F13" i="10"/>
  <c r="D13" i="10"/>
  <c r="H12" i="10"/>
  <c r="D32" i="10"/>
  <c r="D29" i="10"/>
  <c r="F28" i="10"/>
  <c r="F3" i="8"/>
  <c r="E33" i="9"/>
  <c r="E30" i="9"/>
  <c r="F29" i="9"/>
  <c r="F27" i="9"/>
  <c r="D27" i="9"/>
  <c r="I26" i="9"/>
  <c r="H26" i="9"/>
  <c r="F25" i="9"/>
  <c r="D25" i="9"/>
  <c r="I24" i="9"/>
  <c r="H24" i="9"/>
  <c r="F23" i="9"/>
  <c r="D23" i="9"/>
  <c r="I22" i="9"/>
  <c r="H22" i="9"/>
  <c r="F21" i="9"/>
  <c r="D21" i="9"/>
  <c r="I20" i="9"/>
  <c r="H20" i="9"/>
  <c r="F19" i="9"/>
  <c r="D19" i="9"/>
  <c r="I18" i="9"/>
  <c r="H18" i="9"/>
  <c r="F17" i="9"/>
  <c r="D17" i="9"/>
  <c r="I16" i="9"/>
  <c r="H16" i="9"/>
  <c r="F15" i="9"/>
  <c r="D15" i="9"/>
  <c r="I14" i="9"/>
  <c r="H14" i="9"/>
  <c r="F13" i="9"/>
  <c r="D13" i="9"/>
  <c r="I12" i="9"/>
  <c r="H12" i="9"/>
  <c r="O12" i="8"/>
  <c r="O11" i="8"/>
  <c r="O10" i="8"/>
  <c r="AH10" i="8" s="1"/>
  <c r="U12" i="26" s="1"/>
  <c r="O9" i="8"/>
  <c r="AH9" i="8" s="1"/>
  <c r="U11" i="26" s="1"/>
  <c r="O8" i="8"/>
  <c r="AH8" i="8" s="1"/>
  <c r="U10" i="26" s="1"/>
  <c r="O7" i="8"/>
  <c r="AH7" i="8" s="1"/>
  <c r="U9" i="26" s="1"/>
  <c r="O6" i="8"/>
  <c r="AH6" i="8" s="1"/>
  <c r="U8" i="26" s="1"/>
  <c r="O5" i="8"/>
  <c r="P11" i="8" l="1"/>
  <c r="AH11" i="8"/>
  <c r="U13" i="26" s="1"/>
  <c r="AH12" i="8"/>
  <c r="U14" i="26" s="1"/>
  <c r="P12" i="8"/>
  <c r="AH5" i="8"/>
  <c r="U7" i="26" s="1"/>
  <c r="C10" i="8"/>
  <c r="P10" i="8"/>
  <c r="C11" i="8"/>
  <c r="C8" i="8"/>
  <c r="P8" i="8"/>
  <c r="C12" i="8"/>
  <c r="C5" i="8"/>
  <c r="P5" i="8"/>
  <c r="T5" i="8" s="1"/>
  <c r="J7" i="26" s="1"/>
  <c r="C9" i="8"/>
  <c r="P9" i="8"/>
  <c r="C6" i="8"/>
  <c r="P6" i="8"/>
  <c r="C7" i="8"/>
  <c r="P7" i="8"/>
  <c r="T7" i="8" s="1"/>
  <c r="J9" i="26" s="1"/>
  <c r="T10" i="8"/>
  <c r="J12" i="26" s="1"/>
  <c r="T8" i="8"/>
  <c r="J10" i="26" s="1"/>
  <c r="T11" i="8"/>
  <c r="J13" i="26" s="1"/>
  <c r="T9" i="8"/>
  <c r="J11" i="26" s="1"/>
  <c r="T6" i="8"/>
  <c r="J8" i="26" s="1"/>
  <c r="U11" i="8"/>
  <c r="U9" i="8"/>
  <c r="U6" i="8"/>
  <c r="U5" i="8"/>
  <c r="U10" i="8"/>
  <c r="U8" i="8"/>
  <c r="U7" i="8"/>
  <c r="U12" i="8"/>
  <c r="T12" i="8"/>
  <c r="J14" i="26" s="1"/>
  <c r="D12" i="9"/>
  <c r="F18" i="9"/>
  <c r="D20" i="9"/>
  <c r="F12" i="9"/>
  <c r="D14" i="9"/>
  <c r="F20" i="9"/>
  <c r="D22" i="9"/>
  <c r="D24" i="9"/>
  <c r="D26" i="9"/>
  <c r="F14" i="9"/>
  <c r="D16" i="9"/>
  <c r="F22" i="9"/>
  <c r="F24" i="9"/>
  <c r="F26" i="9"/>
  <c r="F16" i="9"/>
  <c r="D18" i="9"/>
  <c r="E2" i="2"/>
  <c r="H2" i="7" s="1"/>
  <c r="O12" i="7"/>
  <c r="O11" i="7"/>
  <c r="O10" i="7"/>
  <c r="AH10" i="7" s="1"/>
  <c r="P12" i="26" s="1"/>
  <c r="O9" i="7"/>
  <c r="AH9" i="7" s="1"/>
  <c r="P11" i="26" s="1"/>
  <c r="O8" i="7"/>
  <c r="AH8" i="7" s="1"/>
  <c r="P10" i="26" s="1"/>
  <c r="O7" i="7"/>
  <c r="AH7" i="7" s="1"/>
  <c r="P9" i="26" s="1"/>
  <c r="O6" i="7"/>
  <c r="AH6" i="7" s="1"/>
  <c r="P8" i="26" s="1"/>
  <c r="O5" i="7"/>
  <c r="D3" i="7"/>
  <c r="F3" i="7" s="1"/>
  <c r="I26" i="6"/>
  <c r="H26" i="6"/>
  <c r="I24" i="6"/>
  <c r="H24" i="6"/>
  <c r="I22" i="6"/>
  <c r="H22" i="6"/>
  <c r="I20" i="6"/>
  <c r="H20" i="6"/>
  <c r="I18" i="6"/>
  <c r="H18" i="6"/>
  <c r="I16" i="6"/>
  <c r="H16" i="6"/>
  <c r="I14" i="6"/>
  <c r="H14" i="6"/>
  <c r="I12" i="6"/>
  <c r="H12" i="6"/>
  <c r="F27" i="6"/>
  <c r="D27" i="6"/>
  <c r="F25" i="6"/>
  <c r="D25" i="6"/>
  <c r="F23" i="6"/>
  <c r="D23" i="6"/>
  <c r="F21" i="6"/>
  <c r="D21" i="6"/>
  <c r="F19" i="6"/>
  <c r="D19" i="6"/>
  <c r="F17" i="6"/>
  <c r="D17" i="6"/>
  <c r="F15" i="6"/>
  <c r="D15" i="6"/>
  <c r="F13" i="6"/>
  <c r="D13" i="6"/>
  <c r="D9" i="6"/>
  <c r="E33" i="6"/>
  <c r="E30" i="6"/>
  <c r="F29" i="6"/>
  <c r="D7" i="6"/>
  <c r="D6" i="6"/>
  <c r="D5" i="6"/>
  <c r="F11" i="2"/>
  <c r="G9" i="6"/>
  <c r="I16" i="2"/>
  <c r="I15" i="2"/>
  <c r="I14" i="2"/>
  <c r="I13" i="2"/>
  <c r="F8" i="25" l="1"/>
  <c r="F5" i="10"/>
  <c r="F9" i="25"/>
  <c r="F6" i="10"/>
  <c r="F10" i="25"/>
  <c r="F7" i="10"/>
  <c r="F7" i="25"/>
  <c r="F4" i="10"/>
  <c r="D18" i="12"/>
  <c r="F14" i="12"/>
  <c r="F12" i="12"/>
  <c r="F16" i="12"/>
  <c r="D20" i="12"/>
  <c r="D14" i="12"/>
  <c r="F20" i="12"/>
  <c r="D12" i="12"/>
  <c r="F22" i="12"/>
  <c r="F24" i="12"/>
  <c r="F18" i="12"/>
  <c r="D24" i="12"/>
  <c r="D22" i="12"/>
  <c r="D16" i="12"/>
  <c r="K10" i="26"/>
  <c r="K13" i="26"/>
  <c r="K14" i="26"/>
  <c r="K7" i="26"/>
  <c r="K9" i="26"/>
  <c r="K8" i="26"/>
  <c r="K11" i="26"/>
  <c r="K12" i="26"/>
  <c r="AJ12" i="8"/>
  <c r="W14" i="26" s="1"/>
  <c r="AJ5" i="8"/>
  <c r="W7" i="26" s="1"/>
  <c r="AJ7" i="8"/>
  <c r="W9" i="26" s="1"/>
  <c r="AJ6" i="8"/>
  <c r="W8" i="26" s="1"/>
  <c r="AH11" i="7"/>
  <c r="P13" i="26" s="1"/>
  <c r="P11" i="7"/>
  <c r="T11" i="7" s="1"/>
  <c r="C13" i="26" s="1"/>
  <c r="AJ8" i="8"/>
  <c r="W10" i="26" s="1"/>
  <c r="AJ9" i="8"/>
  <c r="W11" i="26" s="1"/>
  <c r="AH12" i="7"/>
  <c r="P14" i="26" s="1"/>
  <c r="P12" i="7"/>
  <c r="AJ10" i="8"/>
  <c r="W12" i="26" s="1"/>
  <c r="AJ11" i="8"/>
  <c r="W13" i="26" s="1"/>
  <c r="AH5" i="7"/>
  <c r="P7" i="26" s="1"/>
  <c r="C7" i="7"/>
  <c r="P7" i="7"/>
  <c r="C11" i="7"/>
  <c r="C8" i="7"/>
  <c r="P8" i="7"/>
  <c r="T8" i="7" s="1"/>
  <c r="C10" i="26" s="1"/>
  <c r="C12" i="7"/>
  <c r="C5" i="7"/>
  <c r="P5" i="7"/>
  <c r="T5" i="7" s="1"/>
  <c r="C7" i="26" s="1"/>
  <c r="C9" i="7"/>
  <c r="P9" i="7"/>
  <c r="C6" i="7"/>
  <c r="P6" i="7"/>
  <c r="T6" i="7" s="1"/>
  <c r="C8" i="26" s="1"/>
  <c r="C10" i="7"/>
  <c r="P10" i="7"/>
  <c r="H2" i="8"/>
  <c r="D2" i="8"/>
  <c r="D2" i="7"/>
  <c r="C2" i="11"/>
  <c r="M5" i="11" s="1"/>
  <c r="AB5" i="27" s="1"/>
  <c r="C2" i="1"/>
  <c r="T10" i="7"/>
  <c r="C12" i="26" s="1"/>
  <c r="T7" i="7"/>
  <c r="C9" i="26" s="1"/>
  <c r="T9" i="7"/>
  <c r="C11" i="26" s="1"/>
  <c r="U10" i="7"/>
  <c r="U7" i="7"/>
  <c r="U5" i="7"/>
  <c r="U11" i="7"/>
  <c r="U9" i="7"/>
  <c r="U8" i="7"/>
  <c r="U6" i="7"/>
  <c r="U12" i="7"/>
  <c r="D3" i="6"/>
  <c r="D30" i="12"/>
  <c r="D30" i="10"/>
  <c r="D3" i="12"/>
  <c r="D3" i="9"/>
  <c r="E31" i="9"/>
  <c r="D3" i="10"/>
  <c r="G7" i="6"/>
  <c r="F9" i="10"/>
  <c r="C1" i="11"/>
  <c r="C1" i="1"/>
  <c r="G5" i="6"/>
  <c r="G4" i="6"/>
  <c r="G6" i="6"/>
  <c r="E31" i="6"/>
  <c r="F18" i="6"/>
  <c r="F22" i="6"/>
  <c r="F14" i="6"/>
  <c r="D16" i="6"/>
  <c r="D26" i="6"/>
  <c r="F16" i="6"/>
  <c r="D14" i="6"/>
  <c r="D18" i="6"/>
  <c r="D22" i="6"/>
  <c r="D12" i="6"/>
  <c r="D20" i="6"/>
  <c r="F12" i="6"/>
  <c r="F20" i="6"/>
  <c r="F26" i="6"/>
  <c r="D24" i="6"/>
  <c r="F24" i="6"/>
  <c r="C3" i="1"/>
  <c r="N5" i="1" l="1"/>
  <c r="D5" i="27" s="1"/>
  <c r="M5" i="1"/>
  <c r="C5" i="27" s="1"/>
  <c r="D13" i="26"/>
  <c r="D7" i="26"/>
  <c r="D11" i="26"/>
  <c r="D12" i="26"/>
  <c r="D14" i="26"/>
  <c r="D4" i="26"/>
  <c r="D8" i="26"/>
  <c r="D10" i="26"/>
  <c r="D9" i="26"/>
  <c r="W4" i="26"/>
  <c r="K4" i="26"/>
  <c r="AJ12" i="7"/>
  <c r="R14" i="26" s="1"/>
  <c r="AJ8" i="7"/>
  <c r="R10" i="26" s="1"/>
  <c r="AJ7" i="7"/>
  <c r="R9" i="26" s="1"/>
  <c r="AJ9" i="7"/>
  <c r="R11" i="26" s="1"/>
  <c r="AJ10" i="7"/>
  <c r="R12" i="26" s="1"/>
  <c r="AJ11" i="7"/>
  <c r="R13" i="26" s="1"/>
  <c r="AJ6" i="7"/>
  <c r="R8" i="26" s="1"/>
  <c r="AJ5" i="7"/>
  <c r="R7" i="26" s="1"/>
  <c r="W10" i="8"/>
  <c r="W6" i="8"/>
  <c r="W5" i="8"/>
  <c r="W11" i="8"/>
  <c r="W9" i="8"/>
  <c r="W8" i="8"/>
  <c r="W7" i="8"/>
  <c r="W12" i="8"/>
  <c r="W11" i="7"/>
  <c r="W7" i="7"/>
  <c r="W10" i="7"/>
  <c r="W9" i="7"/>
  <c r="W8" i="7"/>
  <c r="W6" i="7"/>
  <c r="W5" i="7"/>
  <c r="W12" i="7"/>
  <c r="T12" i="7"/>
  <c r="C14" i="26" s="1"/>
  <c r="F13" i="26" l="1"/>
  <c r="M12" i="26"/>
  <c r="F8" i="26"/>
  <c r="F9" i="26"/>
  <c r="M10" i="26"/>
  <c r="M8" i="26"/>
  <c r="F10" i="26"/>
  <c r="M11" i="26"/>
  <c r="F14" i="26"/>
  <c r="F11" i="26"/>
  <c r="M14" i="26"/>
  <c r="M13" i="26"/>
  <c r="F7" i="26"/>
  <c r="F12" i="26"/>
  <c r="M9" i="26"/>
  <c r="M7" i="26"/>
  <c r="F24" i="10"/>
  <c r="D22" i="10"/>
  <c r="F22" i="10"/>
  <c r="F16" i="10"/>
  <c r="D14" i="10"/>
  <c r="D24" i="10"/>
  <c r="D18" i="10"/>
  <c r="D16" i="10"/>
  <c r="F20" i="10"/>
  <c r="F18" i="10"/>
  <c r="D20" i="10"/>
  <c r="F14" i="10"/>
  <c r="F12" i="10"/>
  <c r="D12" i="10"/>
</calcChain>
</file>

<file path=xl/sharedStrings.xml><?xml version="1.0" encoding="utf-8"?>
<sst xmlns="http://schemas.openxmlformats.org/spreadsheetml/2006/main" count="776" uniqueCount="267">
  <si>
    <t>学校名</t>
    <rPh sb="0" eb="3">
      <t>がっこうめい</t>
    </rPh>
    <phoneticPr fontId="3" type="Hiragana"/>
  </si>
  <si>
    <t>監督名</t>
    <rPh sb="0" eb="2">
      <t>かんとく</t>
    </rPh>
    <rPh sb="2" eb="3">
      <t>めい</t>
    </rPh>
    <phoneticPr fontId="3" type="Hiragana"/>
  </si>
  <si>
    <t>先鋒</t>
    <rPh sb="0" eb="2">
      <t>せんぽう</t>
    </rPh>
    <phoneticPr fontId="3" type="Hiragana"/>
  </si>
  <si>
    <t>次鋒</t>
    <rPh sb="0" eb="2">
      <t>じほう</t>
    </rPh>
    <phoneticPr fontId="3" type="Hiragana"/>
  </si>
  <si>
    <t>中堅</t>
    <rPh sb="0" eb="2">
      <t>ちゅうけん</t>
    </rPh>
    <phoneticPr fontId="3" type="Hiragana"/>
  </si>
  <si>
    <t>副将</t>
    <rPh sb="0" eb="2">
      <t>ふくしょう</t>
    </rPh>
    <phoneticPr fontId="3" type="Hiragana"/>
  </si>
  <si>
    <t>大将</t>
    <rPh sb="0" eb="2">
      <t>たいしょう</t>
    </rPh>
    <phoneticPr fontId="3" type="Hiragana"/>
  </si>
  <si>
    <t>補員</t>
    <rPh sb="0" eb="2">
      <t>ほいん</t>
    </rPh>
    <phoneticPr fontId="3" type="Hiragana"/>
  </si>
  <si>
    <t>姓</t>
    <rPh sb="0" eb="1">
      <t>せい</t>
    </rPh>
    <phoneticPr fontId="3" type="Hiragana"/>
  </si>
  <si>
    <t>名</t>
    <rPh sb="0" eb="1">
      <t>めい</t>
    </rPh>
    <phoneticPr fontId="3" type="Hiragana"/>
  </si>
  <si>
    <t>学年</t>
    <rPh sb="0" eb="2">
      <t>がくねん</t>
    </rPh>
    <phoneticPr fontId="3" type="Hiragana"/>
  </si>
  <si>
    <t>引率</t>
    <rPh sb="0" eb="2">
      <t>いんそつ</t>
    </rPh>
    <phoneticPr fontId="3" type="Hiragana"/>
  </si>
  <si>
    <t>※記入例に従って、入力してください</t>
    <rPh sb="1" eb="4">
      <t>きにゅうれい</t>
    </rPh>
    <rPh sb="5" eb="6">
      <t>したが</t>
    </rPh>
    <rPh sb="9" eb="11">
      <t>にゅうりょく</t>
    </rPh>
    <phoneticPr fontId="3" type="Hiragana"/>
  </si>
  <si>
    <t>校長名</t>
    <rPh sb="0" eb="3">
      <t>こうちょうめい</t>
    </rPh>
    <phoneticPr fontId="3" type="Hiragana"/>
  </si>
  <si>
    <t>職№</t>
    <rPh sb="0" eb="1">
      <t>しょく</t>
    </rPh>
    <phoneticPr fontId="3" type="Hiragana"/>
  </si>
  <si>
    <t>職名</t>
    <rPh sb="0" eb="2">
      <t>しょくめい</t>
    </rPh>
    <phoneticPr fontId="3" type="Hiragana"/>
  </si>
  <si>
    <t>名前</t>
    <rPh sb="0" eb="2">
      <t>なまえ</t>
    </rPh>
    <phoneticPr fontId="3" type="Hiragana"/>
  </si>
  <si>
    <t>男子</t>
    <rPh sb="0" eb="2">
      <t>だんし</t>
    </rPh>
    <phoneticPr fontId="3" type="Hiragana"/>
  </si>
  <si>
    <t>女子</t>
    <rPh sb="0" eb="2">
      <t>じょし</t>
    </rPh>
    <phoneticPr fontId="3" type="Hiragana"/>
  </si>
  <si>
    <t>監督</t>
    <rPh sb="0" eb="2">
      <t>かんとく</t>
    </rPh>
    <phoneticPr fontId="3" type="Hiragana"/>
  </si>
  <si>
    <t>種目</t>
    <rPh sb="0" eb="2">
      <t>しゅもく</t>
    </rPh>
    <phoneticPr fontId="3" type="Hiragana"/>
  </si>
  <si>
    <t>個人</t>
    <rPh sb="0" eb="2">
      <t>こじん</t>
    </rPh>
    <phoneticPr fontId="3" type="Hiragana"/>
  </si>
  <si>
    <t>団体</t>
    <rPh sb="0" eb="2">
      <t>だんたい</t>
    </rPh>
    <phoneticPr fontId="3" type="Hiragana"/>
  </si>
  <si>
    <t>所在地</t>
    <rPh sb="0" eb="3">
      <t>ショザイチ</t>
    </rPh>
    <phoneticPr fontId="3"/>
  </si>
  <si>
    <t>県市町村立等</t>
    <rPh sb="0" eb="1">
      <t>ケン</t>
    </rPh>
    <rPh sb="4" eb="5">
      <t>リツ</t>
    </rPh>
    <rPh sb="5" eb="6">
      <t>トウ</t>
    </rPh>
    <phoneticPr fontId="3"/>
  </si>
  <si>
    <t>ふりがな</t>
    <phoneticPr fontId="3"/>
  </si>
  <si>
    <t>学校名</t>
    <rPh sb="0" eb="3">
      <t>ガッコウメイ</t>
    </rPh>
    <phoneticPr fontId="3"/>
  </si>
  <si>
    <t>ＴＥＬ．</t>
    <phoneticPr fontId="3"/>
  </si>
  <si>
    <t>ＦＡＸ．</t>
    <phoneticPr fontId="3"/>
  </si>
  <si>
    <t>連絡先e-mail</t>
    <rPh sb="0" eb="2">
      <t>レンラク</t>
    </rPh>
    <rPh sb="2" eb="3">
      <t>サキ</t>
    </rPh>
    <phoneticPr fontId="3"/>
  </si>
  <si>
    <t>プログラム記載略称等</t>
    <rPh sb="5" eb="7">
      <t>キサイ</t>
    </rPh>
    <rPh sb="7" eb="9">
      <t>リャクショウ</t>
    </rPh>
    <rPh sb="9" eb="10">
      <t>トウ</t>
    </rPh>
    <phoneticPr fontId="3"/>
  </si>
  <si>
    <t>中学校</t>
    <rPh sb="0" eb="3">
      <t>チュウガッコウ</t>
    </rPh>
    <phoneticPr fontId="3"/>
  </si>
  <si>
    <t>岡山県中学校総体　剣道競技　申込書</t>
    <phoneticPr fontId="10"/>
  </si>
  <si>
    <t>学校名</t>
    <rPh sb="0" eb="3">
      <t>ガッコウメイ</t>
    </rPh>
    <phoneticPr fontId="10"/>
  </si>
  <si>
    <t>引率者名</t>
    <rPh sb="0" eb="3">
      <t>インソツシャ</t>
    </rPh>
    <rPh sb="3" eb="4">
      <t>メイ</t>
    </rPh>
    <phoneticPr fontId="10"/>
  </si>
  <si>
    <t>個人戦</t>
    <rPh sb="0" eb="3">
      <t>コジンセン</t>
    </rPh>
    <phoneticPr fontId="10"/>
  </si>
  <si>
    <t>監督</t>
    <rPh sb="0" eb="2">
      <t>カントク</t>
    </rPh>
    <phoneticPr fontId="10"/>
  </si>
  <si>
    <t>ふりがな</t>
    <phoneticPr fontId="10"/>
  </si>
  <si>
    <t>学年</t>
    <rPh sb="0" eb="2">
      <t>ガクネン</t>
    </rPh>
    <phoneticPr fontId="10"/>
  </si>
  <si>
    <t>選手氏名</t>
    <rPh sb="0" eb="2">
      <t>センシュ</t>
    </rPh>
    <rPh sb="2" eb="4">
      <t>シメイ</t>
    </rPh>
    <phoneticPr fontId="10"/>
  </si>
  <si>
    <t>　上記の者は，本競技大会の参加申し込みに際し，大会要項に記載の内容を確認し，同意を得ています。</t>
    <phoneticPr fontId="10"/>
  </si>
  <si>
    <t>学校所在地</t>
  </si>
  <si>
    <t>学校名</t>
  </si>
  <si>
    <t>校長名</t>
    <phoneticPr fontId="10"/>
  </si>
  <si>
    <t>公印</t>
  </si>
  <si>
    <t>※中等学校,義務教育学校等は書き換えて下さい</t>
    <rPh sb="1" eb="3">
      <t>ちゅうとう</t>
    </rPh>
    <rPh sb="3" eb="5">
      <t>がっこう</t>
    </rPh>
    <rPh sb="6" eb="8">
      <t>ぎむ</t>
    </rPh>
    <rPh sb="8" eb="10">
      <t>きょういく</t>
    </rPh>
    <rPh sb="10" eb="12">
      <t>がっこう</t>
    </rPh>
    <rPh sb="12" eb="13">
      <t>など</t>
    </rPh>
    <rPh sb="14" eb="15">
      <t>か</t>
    </rPh>
    <rPh sb="16" eb="17">
      <t>か</t>
    </rPh>
    <rPh sb="19" eb="20">
      <t>くだ</t>
    </rPh>
    <phoneticPr fontId="3" type="Hiragana"/>
  </si>
  <si>
    <t>※名札の○○中の中を除く</t>
    <rPh sb="1" eb="3">
      <t>なふだ</t>
    </rPh>
    <rPh sb="6" eb="7">
      <t>ちゅう</t>
    </rPh>
    <rPh sb="8" eb="9">
      <t>なか</t>
    </rPh>
    <rPh sb="10" eb="11">
      <t>のぞ</t>
    </rPh>
    <phoneticPr fontId="3" type="Hiragana"/>
  </si>
  <si>
    <t>※できれば記載して下さい</t>
    <rPh sb="5" eb="7">
      <t>きさい</t>
    </rPh>
    <rPh sb="9" eb="10">
      <t>くだ</t>
    </rPh>
    <phoneticPr fontId="3" type="Hiragana"/>
  </si>
  <si>
    <t>引率　職№</t>
    <rPh sb="0" eb="2">
      <t>いんそつ</t>
    </rPh>
    <rPh sb="3" eb="4">
      <t>しょく</t>
    </rPh>
    <phoneticPr fontId="3" type="Hiragana"/>
  </si>
  <si>
    <t>監督　職№</t>
    <rPh sb="0" eb="2">
      <t>かんとく</t>
    </rPh>
    <rPh sb="3" eb="4">
      <t>しょく</t>
    </rPh>
    <phoneticPr fontId="3" type="Hiragana"/>
  </si>
  <si>
    <t>･校長</t>
    <rPh sb="1" eb="3">
      <t>こうちょう</t>
    </rPh>
    <phoneticPr fontId="3" type="Hiragana"/>
  </si>
  <si>
    <t>･教員</t>
    <rPh sb="1" eb="3">
      <t>きょういん</t>
    </rPh>
    <phoneticPr fontId="3" type="Hiragana"/>
  </si>
  <si>
    <t>･教職員</t>
    <rPh sb="1" eb="4">
      <t>きょうしょくいん</t>
    </rPh>
    <phoneticPr fontId="3" type="Hiragana"/>
  </si>
  <si>
    <t>女子</t>
    <rPh sb="0" eb="2">
      <t>ジョシ</t>
    </rPh>
    <phoneticPr fontId="10"/>
  </si>
  <si>
    <t>予選順位</t>
    <rPh sb="0" eb="2">
      <t>よせん</t>
    </rPh>
    <rPh sb="2" eb="4">
      <t>じゅんい</t>
    </rPh>
    <phoneticPr fontId="3" type="Hiragana"/>
  </si>
  <si>
    <t>地区№</t>
    <rPh sb="0" eb="2">
      <t>チク</t>
    </rPh>
    <phoneticPr fontId="3"/>
  </si>
  <si>
    <t>地区№</t>
    <rPh sb="0" eb="2">
      <t>ちく</t>
    </rPh>
    <phoneticPr fontId="3" type="Hiragana"/>
  </si>
  <si>
    <t>備前西</t>
    <rPh sb="0" eb="2">
      <t>びぜん</t>
    </rPh>
    <rPh sb="2" eb="3">
      <t>にし</t>
    </rPh>
    <phoneticPr fontId="3" type="Hiragana"/>
  </si>
  <si>
    <t>備前東</t>
    <rPh sb="0" eb="2">
      <t>びぜん</t>
    </rPh>
    <rPh sb="2" eb="3">
      <t>ひがし</t>
    </rPh>
    <phoneticPr fontId="3" type="Hiragana"/>
  </si>
  <si>
    <t>備南西</t>
    <rPh sb="0" eb="2">
      <t>びなん</t>
    </rPh>
    <rPh sb="2" eb="3">
      <t>にし</t>
    </rPh>
    <phoneticPr fontId="3" type="Hiragana"/>
  </si>
  <si>
    <t>備南東</t>
    <rPh sb="0" eb="2">
      <t>びなん</t>
    </rPh>
    <rPh sb="2" eb="3">
      <t>ひがし</t>
    </rPh>
    <phoneticPr fontId="3" type="Hiragana"/>
  </si>
  <si>
    <t>備北</t>
    <rPh sb="0" eb="2">
      <t>びほく</t>
    </rPh>
    <phoneticPr fontId="3" type="Hiragana"/>
  </si>
  <si>
    <t>美作</t>
    <rPh sb="0" eb="2">
      <t>みまさか</t>
    </rPh>
    <phoneticPr fontId="3" type="Hiragana"/>
  </si>
  <si>
    <t>美作市立</t>
    <rPh sb="0" eb="2">
      <t>みまさか</t>
    </rPh>
    <rPh sb="2" eb="4">
      <t>しりつ</t>
    </rPh>
    <phoneticPr fontId="3" type="Hiragana"/>
  </si>
  <si>
    <t>大原</t>
    <rPh sb="0" eb="2">
      <t>おおはら</t>
    </rPh>
    <phoneticPr fontId="3" type="Hiragana"/>
  </si>
  <si>
    <t>〒７０９－３１５２　美作市大浦下町１－１０－２２</t>
    <rPh sb="10" eb="13">
      <t>みまさかし</t>
    </rPh>
    <rPh sb="13" eb="15">
      <t>おおら</t>
    </rPh>
    <rPh sb="15" eb="17">
      <t>しもまち</t>
    </rPh>
    <phoneticPr fontId="3" type="Hiragana"/>
  </si>
  <si>
    <t>０８６８－２２－３３４４</t>
    <phoneticPr fontId="3" type="Hiragana"/>
  </si>
  <si>
    <t>０８６８－２２－３３４５</t>
    <phoneticPr fontId="3" type="Hiragana"/>
  </si>
  <si>
    <t>順</t>
    <rPh sb="0" eb="1">
      <t>ジュン</t>
    </rPh>
    <phoneticPr fontId="3"/>
  </si>
  <si>
    <t>先鋒</t>
    <rPh sb="0" eb="2">
      <t>センポウ</t>
    </rPh>
    <phoneticPr fontId="3"/>
  </si>
  <si>
    <t>次鋒</t>
    <rPh sb="0" eb="2">
      <t>ジホウ</t>
    </rPh>
    <phoneticPr fontId="3"/>
  </si>
  <si>
    <t>中堅</t>
    <rPh sb="0" eb="2">
      <t>チュウケン</t>
    </rPh>
    <phoneticPr fontId="3"/>
  </si>
  <si>
    <t>副将</t>
    <rPh sb="0" eb="2">
      <t>フクショウ</t>
    </rPh>
    <phoneticPr fontId="3"/>
  </si>
  <si>
    <t>大将</t>
    <rPh sb="0" eb="2">
      <t>タイショウ</t>
    </rPh>
    <phoneticPr fontId="3"/>
  </si>
  <si>
    <t>補員</t>
    <rPh sb="0" eb="1">
      <t>ホ</t>
    </rPh>
    <rPh sb="1" eb="2">
      <t>イン</t>
    </rPh>
    <phoneticPr fontId="3"/>
  </si>
  <si>
    <t>団体戦</t>
    <rPh sb="0" eb="3">
      <t>ダンタイセン</t>
    </rPh>
    <phoneticPr fontId="10"/>
  </si>
  <si>
    <t>個人戦のみ</t>
    <rPh sb="0" eb="3">
      <t>こじんせん</t>
    </rPh>
    <phoneticPr fontId="3" type="Hiragana"/>
  </si>
  <si>
    <t>予選
順位</t>
    <rPh sb="0" eb="2">
      <t>ヨセン</t>
    </rPh>
    <rPh sb="3" eb="5">
      <t>ジュンイ</t>
    </rPh>
    <phoneticPr fontId="10"/>
  </si>
  <si>
    <t>個人戦
のみ</t>
    <rPh sb="0" eb="3">
      <t>コジンセン</t>
    </rPh>
    <phoneticPr fontId="10"/>
  </si>
  <si>
    <t>男子</t>
    <rPh sb="0" eb="2">
      <t>ダンシ</t>
    </rPh>
    <phoneticPr fontId="10"/>
  </si>
  <si>
    <t>年齢</t>
    <rPh sb="0" eb="2">
      <t>ねんれい</t>
    </rPh>
    <phoneticPr fontId="3" type="Hiragana"/>
  </si>
  <si>
    <t>北</t>
    <rPh sb="0" eb="1">
      <t>きた</t>
    </rPh>
    <phoneticPr fontId="3" type="Hiragana"/>
  </si>
  <si>
    <t>美作北</t>
    <rPh sb="0" eb="2">
      <t>みまさか</t>
    </rPh>
    <rPh sb="2" eb="3">
      <t>きた</t>
    </rPh>
    <phoneticPr fontId="3" type="Hiragana"/>
  </si>
  <si>
    <t>きた</t>
    <phoneticPr fontId="3" type="Hiragana"/>
  </si>
  <si>
    <t>大原　仙人</t>
    <rPh sb="0" eb="2">
      <t>おおはら</t>
    </rPh>
    <rPh sb="3" eb="5">
      <t>せんにんおかもとひろあき</t>
    </rPh>
    <phoneticPr fontId="3" type="Hiragana"/>
  </si>
  <si>
    <t>宮本　武蔵</t>
    <rPh sb="0" eb="2">
      <t>ミヤモト</t>
    </rPh>
    <rPh sb="3" eb="5">
      <t>ムサシ</t>
    </rPh>
    <phoneticPr fontId="3"/>
  </si>
  <si>
    <t>佐々木　小次郎</t>
    <rPh sb="0" eb="3">
      <t>ササキ</t>
    </rPh>
    <rPh sb="4" eb="7">
      <t>コジロウ</t>
    </rPh>
    <phoneticPr fontId="3"/>
  </si>
  <si>
    <t>二天　　通</t>
    <rPh sb="0" eb="1">
      <t>ニ</t>
    </rPh>
    <rPh sb="1" eb="2">
      <t>テン</t>
    </rPh>
    <rPh sb="4" eb="5">
      <t>トオ</t>
    </rPh>
    <phoneticPr fontId="3"/>
  </si>
  <si>
    <t>新免　幸太郎</t>
    <rPh sb="0" eb="2">
      <t>シンメン</t>
    </rPh>
    <rPh sb="3" eb="6">
      <t>コウタロウコウタロウシンメン</t>
    </rPh>
    <phoneticPr fontId="3"/>
  </si>
  <si>
    <t>比嘉氏</t>
    <rPh sb="0" eb="3">
      <t>ひがし</t>
    </rPh>
    <phoneticPr fontId="3" type="Hiragana"/>
  </si>
  <si>
    <t>浩一郎</t>
    <rPh sb="0" eb="3">
      <t>こういちろう</t>
    </rPh>
    <phoneticPr fontId="3" type="Hiragana"/>
  </si>
  <si>
    <t>爾志</t>
    <rPh sb="0" eb="2">
      <t>にし</t>
    </rPh>
    <phoneticPr fontId="3" type="Hiragana"/>
  </si>
  <si>
    <t>輝</t>
    <rPh sb="0" eb="1">
      <t>あきら</t>
    </rPh>
    <phoneticPr fontId="3" type="Hiragana"/>
  </si>
  <si>
    <t>美波</t>
    <rPh sb="0" eb="2">
      <t>みなみ</t>
    </rPh>
    <phoneticPr fontId="3" type="Hiragana"/>
  </si>
  <si>
    <t>祥三郎</t>
    <rPh sb="0" eb="3">
      <t>しょうざぶろう</t>
    </rPh>
    <phoneticPr fontId="3" type="Hiragana"/>
  </si>
  <si>
    <t>喜多</t>
    <rPh sb="0" eb="2">
      <t>きた</t>
    </rPh>
    <phoneticPr fontId="3" type="Hiragana"/>
  </si>
  <si>
    <t>太郎</t>
    <rPh sb="0" eb="2">
      <t>たろう</t>
    </rPh>
    <phoneticPr fontId="3" type="Hiragana"/>
  </si>
  <si>
    <t>宇江</t>
    <rPh sb="0" eb="2">
      <t>うえ</t>
    </rPh>
    <phoneticPr fontId="3" type="Hiragana"/>
  </si>
  <si>
    <t>輝</t>
    <rPh sb="0" eb="1">
      <t>ひかる</t>
    </rPh>
    <phoneticPr fontId="3" type="Hiragana"/>
  </si>
  <si>
    <t>中</t>
    <rPh sb="0" eb="1">
      <t>なか</t>
    </rPh>
    <phoneticPr fontId="3" type="Hiragana"/>
  </si>
  <si>
    <t>一</t>
    <rPh sb="0" eb="1">
      <t>はじめ</t>
    </rPh>
    <phoneticPr fontId="3" type="Hiragana"/>
  </si>
  <si>
    <t>志多</t>
    <rPh sb="0" eb="2">
      <t>した</t>
    </rPh>
    <phoneticPr fontId="3" type="Hiragana"/>
  </si>
  <si>
    <t>信三郎</t>
    <rPh sb="0" eb="3">
      <t>しんざぶろう</t>
    </rPh>
    <phoneticPr fontId="3" type="Hiragana"/>
  </si>
  <si>
    <t>麗子</t>
    <rPh sb="0" eb="2">
      <t>れいこ</t>
    </rPh>
    <phoneticPr fontId="3" type="Hiragana"/>
  </si>
  <si>
    <t>作東</t>
    <rPh sb="0" eb="2">
      <t>さくとう</t>
    </rPh>
    <phoneticPr fontId="3" type="Hiragana"/>
  </si>
  <si>
    <t>英田</t>
    <rPh sb="0" eb="2">
      <t>あいだ</t>
    </rPh>
    <phoneticPr fontId="3" type="Hiragana"/>
  </si>
  <si>
    <t>勝田</t>
    <rPh sb="0" eb="2">
      <t>かつた</t>
    </rPh>
    <phoneticPr fontId="3" type="Hiragana"/>
  </si>
  <si>
    <t>桜</t>
    <rPh sb="0" eb="1">
      <t>さくら</t>
    </rPh>
    <phoneticPr fontId="3" type="Hiragana"/>
  </si>
  <si>
    <t>雲海</t>
    <rPh sb="0" eb="2">
      <t>うんかい</t>
    </rPh>
    <phoneticPr fontId="3" type="Hiragana"/>
  </si>
  <si>
    <t>恋々美</t>
    <rPh sb="0" eb="1">
      <t>こ</t>
    </rPh>
    <rPh sb="2" eb="3">
      <t>び</t>
    </rPh>
    <phoneticPr fontId="3" type="Hiragana"/>
  </si>
  <si>
    <t>皐月</t>
    <rPh sb="0" eb="2">
      <t>さつき</t>
    </rPh>
    <phoneticPr fontId="3" type="Hiragana"/>
  </si>
  <si>
    <t>名前</t>
    <rPh sb="0" eb="2">
      <t>ナマエ</t>
    </rPh>
    <phoneticPr fontId="3"/>
  </si>
  <si>
    <t>学年</t>
    <rPh sb="0" eb="2">
      <t>ガクネン</t>
    </rPh>
    <phoneticPr fontId="3"/>
  </si>
  <si>
    <t>地区</t>
    <rPh sb="0" eb="2">
      <t>チク</t>
    </rPh>
    <phoneticPr fontId="3"/>
  </si>
  <si>
    <t>順位</t>
    <rPh sb="0" eb="2">
      <t>ジュンイ</t>
    </rPh>
    <phoneticPr fontId="3"/>
  </si>
  <si>
    <t>学校名</t>
    <rPh sb="0" eb="3">
      <t>がっこうめい</t>
    </rPh>
    <phoneticPr fontId="10" type="Hiragana"/>
  </si>
  <si>
    <t>引率者名</t>
    <rPh sb="0" eb="3">
      <t>いんそつしゃ</t>
    </rPh>
    <rPh sb="3" eb="4">
      <t>めい</t>
    </rPh>
    <phoneticPr fontId="10" type="Hiragana"/>
  </si>
  <si>
    <t>団体戦</t>
    <rPh sb="0" eb="3">
      <t>だんたいせん</t>
    </rPh>
    <phoneticPr fontId="10" type="Hiragana"/>
  </si>
  <si>
    <t>女子</t>
    <rPh sb="0" eb="2">
      <t>じょし</t>
    </rPh>
    <phoneticPr fontId="10" type="Hiragana"/>
  </si>
  <si>
    <t>監督</t>
    <rPh sb="0" eb="2">
      <t>かんとく</t>
    </rPh>
    <phoneticPr fontId="10" type="Hiragana"/>
  </si>
  <si>
    <t>順</t>
    <rPh sb="0" eb="1">
      <t>じゅん</t>
    </rPh>
    <phoneticPr fontId="3" type="Hiragana"/>
  </si>
  <si>
    <t>ふりがな</t>
    <phoneticPr fontId="10" type="Hiragana"/>
  </si>
  <si>
    <t>学年</t>
    <rPh sb="0" eb="2">
      <t>がくねん</t>
    </rPh>
    <phoneticPr fontId="10" type="Hiragana"/>
  </si>
  <si>
    <t>選手氏名</t>
    <rPh sb="0" eb="2">
      <t>せんしゅ</t>
    </rPh>
    <rPh sb="2" eb="4">
      <t>しめい</t>
    </rPh>
    <phoneticPr fontId="10" type="Hiragana"/>
  </si>
  <si>
    <t>補員</t>
    <rPh sb="0" eb="1">
      <t>ほ</t>
    </rPh>
    <rPh sb="1" eb="2">
      <t>いん</t>
    </rPh>
    <phoneticPr fontId="3" type="Hiragana"/>
  </si>
  <si>
    <t>　上記の者は，本競技大会の参加申し込みに際し，大会要項に記載の内容を確認し，同意を得ています。</t>
    <phoneticPr fontId="10" type="Hiragana"/>
  </si>
  <si>
    <t>学校所在地</t>
    <phoneticPr fontId="3" type="Hiragana"/>
  </si>
  <si>
    <t>学校名</t>
    <phoneticPr fontId="3" type="Hiragana"/>
  </si>
  <si>
    <t>校長名</t>
    <phoneticPr fontId="10" type="Hiragana"/>
  </si>
  <si>
    <t>公印</t>
    <phoneticPr fontId="3" type="Hiragana"/>
  </si>
  <si>
    <t>個人戦</t>
    <rPh sb="0" eb="3">
      <t>こじんせん</t>
    </rPh>
    <phoneticPr fontId="10" type="Hiragana"/>
  </si>
  <si>
    <t>男子</t>
    <rPh sb="0" eb="2">
      <t>だんし</t>
    </rPh>
    <phoneticPr fontId="10" type="Hiragana"/>
  </si>
  <si>
    <t>ふりがな</t>
    <phoneticPr fontId="10" type="Hiragana"/>
  </si>
  <si>
    <t>予選
順位</t>
    <rPh sb="0" eb="2">
      <t>よせん</t>
    </rPh>
    <rPh sb="3" eb="5">
      <t>じゅんい</t>
    </rPh>
    <phoneticPr fontId="10" type="Hiragana"/>
  </si>
  <si>
    <t>個人戦
のみ</t>
    <rPh sb="0" eb="3">
      <t>こじんせん</t>
    </rPh>
    <phoneticPr fontId="10" type="Hiragana"/>
  </si>
  <si>
    <t>　上記の者は，本競技大会の参加申し込みに際し，大会要項に記載の内容を確認し，同意を得ています。</t>
    <phoneticPr fontId="10" type="Hiragana"/>
  </si>
  <si>
    <t>学校所在地</t>
    <phoneticPr fontId="3" type="Hiragana"/>
  </si>
  <si>
    <t>学校名</t>
    <phoneticPr fontId="3" type="Hiragana"/>
  </si>
  <si>
    <t>校長名</t>
    <phoneticPr fontId="10" type="Hiragana"/>
  </si>
  <si>
    <t>公印</t>
    <phoneticPr fontId="3" type="Hiragana"/>
  </si>
  <si>
    <t>地区</t>
    <rPh sb="0" eb="2">
      <t>ちく</t>
    </rPh>
    <phoneticPr fontId="3" type="Hiragana"/>
  </si>
  <si>
    <t>順位</t>
    <rPh sb="0" eb="2">
      <t>じゅんい</t>
    </rPh>
    <phoneticPr fontId="3" type="Hiragana"/>
  </si>
  <si>
    <t>１位</t>
    <rPh sb="1" eb="2">
      <t>い</t>
    </rPh>
    <phoneticPr fontId="3" type="Hiragana"/>
  </si>
  <si>
    <t>２位</t>
    <rPh sb="1" eb="2">
      <t>い</t>
    </rPh>
    <phoneticPr fontId="3" type="Hiragana"/>
  </si>
  <si>
    <t>３位</t>
    <rPh sb="1" eb="2">
      <t>い</t>
    </rPh>
    <phoneticPr fontId="3" type="Hiragana"/>
  </si>
  <si>
    <t>県市町村立等</t>
    <rPh sb="0" eb="1">
      <t>けん</t>
    </rPh>
    <rPh sb="4" eb="5">
      <t>りつ</t>
    </rPh>
    <rPh sb="5" eb="6">
      <t>とう</t>
    </rPh>
    <phoneticPr fontId="3" type="Hiragana"/>
  </si>
  <si>
    <t>ふりがな</t>
    <phoneticPr fontId="3" type="Hiragana"/>
  </si>
  <si>
    <t>中学校</t>
    <rPh sb="0" eb="3">
      <t>ちゅうがっこう</t>
    </rPh>
    <phoneticPr fontId="3" type="Hiragana"/>
  </si>
  <si>
    <t>プログラム記載略称等</t>
    <rPh sb="5" eb="7">
      <t>きさい</t>
    </rPh>
    <rPh sb="7" eb="9">
      <t>りゃくしょう</t>
    </rPh>
    <rPh sb="9" eb="10">
      <t>とう</t>
    </rPh>
    <phoneticPr fontId="3" type="Hiragana"/>
  </si>
  <si>
    <t>所在地</t>
    <rPh sb="0" eb="3">
      <t>しょざいち</t>
    </rPh>
    <phoneticPr fontId="3" type="Hiragana"/>
  </si>
  <si>
    <t>ＴＥＬ．</t>
    <phoneticPr fontId="3" type="Hiragana"/>
  </si>
  <si>
    <t>ＦＡＸ．</t>
    <phoneticPr fontId="3" type="Hiragana"/>
  </si>
  <si>
    <t>連絡先e-mail</t>
    <rPh sb="0" eb="2">
      <t>れんらく</t>
    </rPh>
    <rPh sb="2" eb="3">
      <t>さき</t>
    </rPh>
    <phoneticPr fontId="3" type="Hiragana"/>
  </si>
  <si>
    <t>段位</t>
    <rPh sb="0" eb="2">
      <t>だんい</t>
    </rPh>
    <phoneticPr fontId="3" type="Hiragana"/>
  </si>
  <si>
    <t>段位</t>
    <rPh sb="0" eb="2">
      <t>ダンイ</t>
    </rPh>
    <phoneticPr fontId="3"/>
  </si>
  <si>
    <t>教７</t>
    <rPh sb="0" eb="1">
      <t>キョウ</t>
    </rPh>
    <phoneticPr fontId="3"/>
  </si>
  <si>
    <t>錬６</t>
    <rPh sb="0" eb="1">
      <t>レン</t>
    </rPh>
    <phoneticPr fontId="3"/>
  </si>
  <si>
    <t>肥子　巌</t>
    <rPh sb="0" eb="2">
      <t>ヒコ</t>
    </rPh>
    <rPh sb="3" eb="4">
      <t>イワオ</t>
    </rPh>
    <phoneticPr fontId="3"/>
  </si>
  <si>
    <t>岡山県中学校総合体育大会</t>
    <rPh sb="0" eb="3">
      <t>オカヤマケン</t>
    </rPh>
    <rPh sb="3" eb="6">
      <t>チュウガッコウ</t>
    </rPh>
    <rPh sb="6" eb="8">
      <t>ソウゴウ</t>
    </rPh>
    <rPh sb="8" eb="10">
      <t>タイイク</t>
    </rPh>
    <rPh sb="10" eb="12">
      <t>タイカイ</t>
    </rPh>
    <phoneticPr fontId="3"/>
  </si>
  <si>
    <t>岡山県中学校秋季体育大会</t>
    <rPh sb="0" eb="3">
      <t>オカヤマケン</t>
    </rPh>
    <rPh sb="3" eb="6">
      <t>チュウガッコウ</t>
    </rPh>
    <rPh sb="6" eb="8">
      <t>シュウキ</t>
    </rPh>
    <rPh sb="8" eb="10">
      <t>タイイク</t>
    </rPh>
    <rPh sb="10" eb="12">
      <t>タイカイ</t>
    </rPh>
    <phoneticPr fontId="3"/>
  </si>
  <si>
    <t>※その他の大会で使用する場合，大会名を入力</t>
    <rPh sb="3" eb="4">
      <t>タ</t>
    </rPh>
    <rPh sb="5" eb="7">
      <t>タイカイ</t>
    </rPh>
    <rPh sb="8" eb="10">
      <t>シヨウ</t>
    </rPh>
    <rPh sb="12" eb="14">
      <t>バアイ</t>
    </rPh>
    <rPh sb="15" eb="18">
      <t>タイカイメイ</t>
    </rPh>
    <rPh sb="19" eb="21">
      <t>ニュウリョク</t>
    </rPh>
    <phoneticPr fontId="3"/>
  </si>
  <si>
    <t>※下記の番号を入力して下さい。</t>
    <rPh sb="1" eb="3">
      <t>カキ</t>
    </rPh>
    <rPh sb="4" eb="6">
      <t>バンゴウ</t>
    </rPh>
    <rPh sb="7" eb="9">
      <t>ニュウリョク</t>
    </rPh>
    <rPh sb="11" eb="12">
      <t>クダ</t>
    </rPh>
    <phoneticPr fontId="3"/>
  </si>
  <si>
    <t>･部活動指導員</t>
    <rPh sb="1" eb="4">
      <t>ぶかつどう</t>
    </rPh>
    <rPh sb="4" eb="7">
      <t>しどういん</t>
    </rPh>
    <phoneticPr fontId="3" type="Hiragana"/>
  </si>
  <si>
    <t>※記入例</t>
    <rPh sb="1" eb="4">
      <t>きにゅうれい</t>
    </rPh>
    <phoneticPr fontId="3" type="Hiragana"/>
  </si>
  <si>
    <t>記入例</t>
    <rPh sb="0" eb="2">
      <t>きにゅう</t>
    </rPh>
    <rPh sb="2" eb="3">
      <t>れい</t>
    </rPh>
    <phoneticPr fontId="3" type="Hiragana"/>
  </si>
  <si>
    <t>ふりがな</t>
    <phoneticPr fontId="10" type="Hiragana"/>
  </si>
  <si>
    <t>　上記の者は，本競技大会の参加申し込みに際し，大会要項に記載の内容を確認し，同意を得ています。</t>
    <phoneticPr fontId="10" type="Hiragana"/>
  </si>
  <si>
    <t>学校所在地</t>
    <phoneticPr fontId="3" type="Hiragana"/>
  </si>
  <si>
    <t>学校名</t>
    <phoneticPr fontId="3" type="Hiragana"/>
  </si>
  <si>
    <t>校長名</t>
    <phoneticPr fontId="10" type="Hiragana"/>
  </si>
  <si>
    <t>公印</t>
    <phoneticPr fontId="3" type="Hiragana"/>
  </si>
  <si>
    <t>大原　仙人</t>
    <phoneticPr fontId="3" type="Hiragana"/>
  </si>
  <si>
    <t>例</t>
    <rPh sb="0" eb="1">
      <t>れい</t>
    </rPh>
    <phoneticPr fontId="3" type="Hiragana"/>
  </si>
  <si>
    <t>入力シートの</t>
    <rPh sb="0" eb="2">
      <t>ニュウリョク</t>
    </rPh>
    <phoneticPr fontId="3"/>
  </si>
  <si>
    <t>・</t>
    <phoneticPr fontId="3"/>
  </si>
  <si>
    <t>・</t>
    <phoneticPr fontId="3"/>
  </si>
  <si>
    <t>表示される文字が違う場合は，事前に本人，保護者に確認し，通常使用する文字で表示されることの承諾を得て下さい。</t>
    <rPh sb="0" eb="2">
      <t>ヒョウジ</t>
    </rPh>
    <rPh sb="5" eb="7">
      <t>モジ</t>
    </rPh>
    <rPh sb="8" eb="9">
      <t>チガ</t>
    </rPh>
    <rPh sb="10" eb="12">
      <t>バアイ</t>
    </rPh>
    <rPh sb="14" eb="16">
      <t>ジゼン</t>
    </rPh>
    <rPh sb="17" eb="19">
      <t>ホンニン</t>
    </rPh>
    <rPh sb="20" eb="23">
      <t>ホゴシャ</t>
    </rPh>
    <rPh sb="24" eb="26">
      <t>カクニン</t>
    </rPh>
    <rPh sb="28" eb="30">
      <t>ツウジョウ</t>
    </rPh>
    <rPh sb="30" eb="32">
      <t>シヨウ</t>
    </rPh>
    <rPh sb="34" eb="36">
      <t>モジ</t>
    </rPh>
    <rPh sb="37" eb="39">
      <t>ヒョウジ</t>
    </rPh>
    <rPh sb="45" eb="47">
      <t>ショウダク</t>
    </rPh>
    <rPh sb="48" eb="49">
      <t>エ</t>
    </rPh>
    <rPh sb="50" eb="51">
      <t>クダ</t>
    </rPh>
    <phoneticPr fontId="3"/>
  </si>
  <si>
    <t>　例：辻（しんにょうの点が２つ表示される）</t>
    <rPh sb="1" eb="2">
      <t>レイ</t>
    </rPh>
    <rPh sb="3" eb="4">
      <t>ツジ</t>
    </rPh>
    <rPh sb="11" eb="12">
      <t>テン</t>
    </rPh>
    <rPh sb="15" eb="17">
      <t>ヒョウジ</t>
    </rPh>
    <phoneticPr fontId="3"/>
  </si>
  <si>
    <t>　　　辻（JSゴシックでは，点が１つ表示される）</t>
    <rPh sb="3" eb="4">
      <t>ツジ</t>
    </rPh>
    <rPh sb="14" eb="15">
      <t>テン</t>
    </rPh>
    <rPh sb="18" eb="20">
      <t>ヒョウジ</t>
    </rPh>
    <phoneticPr fontId="3"/>
  </si>
  <si>
    <r>
      <t>プログラムでの選手名は，</t>
    </r>
    <r>
      <rPr>
        <b/>
        <sz val="16"/>
        <rFont val="ＭＳ ゴシック"/>
        <family val="3"/>
        <charset val="128"/>
      </rPr>
      <t>MSゴシック</t>
    </r>
    <r>
      <rPr>
        <sz val="16"/>
        <rFont val="ＭＳ ゴシック"/>
        <family val="3"/>
        <charset val="128"/>
      </rPr>
      <t>を使用して表示します。</t>
    </r>
    <rPh sb="7" eb="10">
      <t>センシュメイ</t>
    </rPh>
    <rPh sb="19" eb="21">
      <t>シヨウ</t>
    </rPh>
    <rPh sb="23" eb="25">
      <t>ヒョウジ</t>
    </rPh>
    <phoneticPr fontId="3"/>
  </si>
  <si>
    <t>・大会名入力，基礎入力の順に入力してから，選手名入力シートに入力して下さい。</t>
    <rPh sb="1" eb="4">
      <t>タイカイメイ</t>
    </rPh>
    <rPh sb="4" eb="6">
      <t>ニュウリョク</t>
    </rPh>
    <rPh sb="7" eb="9">
      <t>キソ</t>
    </rPh>
    <rPh sb="9" eb="11">
      <t>ニュウリョク</t>
    </rPh>
    <rPh sb="12" eb="13">
      <t>ジュン</t>
    </rPh>
    <rPh sb="14" eb="16">
      <t>ニュウリョク</t>
    </rPh>
    <rPh sb="21" eb="24">
      <t>センシュメイ</t>
    </rPh>
    <rPh sb="24" eb="26">
      <t>ニュウリョク</t>
    </rPh>
    <rPh sb="30" eb="32">
      <t>ニュウリョク</t>
    </rPh>
    <rPh sb="34" eb="35">
      <t>クダ</t>
    </rPh>
    <phoneticPr fontId="3"/>
  </si>
  <si>
    <t>部分に必要事項を入力して下さい。</t>
    <rPh sb="0" eb="2">
      <t>ブブン</t>
    </rPh>
    <rPh sb="3" eb="5">
      <t>ヒツヨウ</t>
    </rPh>
    <rPh sb="5" eb="7">
      <t>ジコウ</t>
    </rPh>
    <rPh sb="8" eb="10">
      <t>ニュウリョク</t>
    </rPh>
    <rPh sb="12" eb="13">
      <t>クダ</t>
    </rPh>
    <phoneticPr fontId="3"/>
  </si>
  <si>
    <t>大会名入力，基礎入力の順に入力してから，選手名入力シートに入力して下さい。</t>
    <rPh sb="0" eb="3">
      <t>タイカイメイ</t>
    </rPh>
    <rPh sb="3" eb="5">
      <t>ニュウリョク</t>
    </rPh>
    <rPh sb="6" eb="8">
      <t>キソ</t>
    </rPh>
    <rPh sb="8" eb="10">
      <t>ニュウリョク</t>
    </rPh>
    <rPh sb="11" eb="12">
      <t>ジュン</t>
    </rPh>
    <rPh sb="13" eb="15">
      <t>ニュウリョク</t>
    </rPh>
    <rPh sb="20" eb="23">
      <t>センシュメイ</t>
    </rPh>
    <rPh sb="23" eb="25">
      <t>ニュウリョク</t>
    </rPh>
    <rPh sb="29" eb="31">
      <t>ニュウリョク</t>
    </rPh>
    <rPh sb="33" eb="34">
      <t>クダ</t>
    </rPh>
    <phoneticPr fontId="3"/>
  </si>
  <si>
    <t>はじめに</t>
    <phoneticPr fontId="3"/>
  </si>
  <si>
    <t>全て入力が完了したら，申し込み用紙を印刷し，押印して提出して下さい。
作成日は，印刷した日になります。</t>
    <rPh sb="0" eb="1">
      <t>スベ</t>
    </rPh>
    <rPh sb="2" eb="4">
      <t>ニュウリョク</t>
    </rPh>
    <rPh sb="5" eb="7">
      <t>カンリョウ</t>
    </rPh>
    <rPh sb="11" eb="12">
      <t>モウ</t>
    </rPh>
    <rPh sb="13" eb="14">
      <t>コ</t>
    </rPh>
    <rPh sb="15" eb="17">
      <t>ヨウシ</t>
    </rPh>
    <rPh sb="18" eb="20">
      <t>インサツ</t>
    </rPh>
    <rPh sb="22" eb="24">
      <t>オウイン</t>
    </rPh>
    <rPh sb="26" eb="28">
      <t>テイシュツ</t>
    </rPh>
    <rPh sb="30" eb="31">
      <t>クダ</t>
    </rPh>
    <rPh sb="35" eb="38">
      <t>サクセイビ</t>
    </rPh>
    <rPh sb="40" eb="42">
      <t>インサツ</t>
    </rPh>
    <rPh sb="44" eb="45">
      <t>ヒ</t>
    </rPh>
    <phoneticPr fontId="3"/>
  </si>
  <si>
    <t>フォントの違いにより，文字が違う場合があります。申込用紙で確認し，文字が違う場合は，上記同様，本人，保護者に承諾を得て下さい。</t>
    <rPh sb="5" eb="6">
      <t>チガ</t>
    </rPh>
    <rPh sb="11" eb="13">
      <t>モジ</t>
    </rPh>
    <rPh sb="14" eb="15">
      <t>チガ</t>
    </rPh>
    <rPh sb="16" eb="18">
      <t>バアイ</t>
    </rPh>
    <rPh sb="24" eb="26">
      <t>モウシコミ</t>
    </rPh>
    <rPh sb="26" eb="28">
      <t>ヨウシ</t>
    </rPh>
    <rPh sb="29" eb="31">
      <t>カクニン</t>
    </rPh>
    <rPh sb="33" eb="35">
      <t>モジ</t>
    </rPh>
    <rPh sb="36" eb="37">
      <t>チガ</t>
    </rPh>
    <rPh sb="38" eb="40">
      <t>バアイ</t>
    </rPh>
    <rPh sb="42" eb="44">
      <t>ジョウキ</t>
    </rPh>
    <rPh sb="44" eb="46">
      <t>ドウヨウ</t>
    </rPh>
    <rPh sb="47" eb="49">
      <t>ホンニン</t>
    </rPh>
    <rPh sb="50" eb="53">
      <t>ホゴシャ</t>
    </rPh>
    <rPh sb="54" eb="56">
      <t>ショウダク</t>
    </rPh>
    <rPh sb="57" eb="58">
      <t>エ</t>
    </rPh>
    <rPh sb="59" eb="60">
      <t>クダ</t>
    </rPh>
    <phoneticPr fontId="3"/>
  </si>
  <si>
    <t>京四朗</t>
    <rPh sb="0" eb="1">
      <t>きょう</t>
    </rPh>
    <rPh sb="1" eb="3">
      <t>しろう</t>
    </rPh>
    <phoneticPr fontId="3" type="Hiragana"/>
  </si>
  <si>
    <t>学校名</t>
    <rPh sb="0" eb="3">
      <t>がっこうめい</t>
    </rPh>
    <phoneticPr fontId="3" type="Hiragana"/>
  </si>
  <si>
    <t>監督</t>
    <rPh sb="0" eb="2">
      <t>かんとく</t>
    </rPh>
    <phoneticPr fontId="3" type="Hiragana"/>
  </si>
  <si>
    <t>学校名</t>
    <rPh sb="0" eb="2">
      <t>がっこう</t>
    </rPh>
    <rPh sb="2" eb="3">
      <t>めい</t>
    </rPh>
    <phoneticPr fontId="3" type="Hiragana"/>
  </si>
  <si>
    <t>確認用</t>
    <rPh sb="0" eb="3">
      <t>かくにんよう</t>
    </rPh>
    <phoneticPr fontId="3" type="Hiragana"/>
  </si>
  <si>
    <t>選手</t>
    <rPh sb="0" eb="2">
      <t>せんしゅ</t>
    </rPh>
    <phoneticPr fontId="3" type="Hiragana"/>
  </si>
  <si>
    <t>学校名</t>
    <rPh sb="0" eb="2">
      <t>ガッコウ</t>
    </rPh>
    <rPh sb="2" eb="3">
      <t>メイ</t>
    </rPh>
    <phoneticPr fontId="3"/>
  </si>
  <si>
    <t>女子個人戦　トーナメント用名簿</t>
    <rPh sb="0" eb="2">
      <t>ジョシ</t>
    </rPh>
    <rPh sb="2" eb="5">
      <t>コジンセン</t>
    </rPh>
    <rPh sb="12" eb="13">
      <t>ヨウ</t>
    </rPh>
    <rPh sb="13" eb="15">
      <t>メイボ</t>
    </rPh>
    <phoneticPr fontId="3"/>
  </si>
  <si>
    <t>女子個人戦　選手名簿用</t>
    <rPh sb="0" eb="2">
      <t>じょし</t>
    </rPh>
    <rPh sb="2" eb="5">
      <t>こじんせん</t>
    </rPh>
    <rPh sb="6" eb="8">
      <t>せんしゅ</t>
    </rPh>
    <rPh sb="8" eb="10">
      <t>めいぼ</t>
    </rPh>
    <rPh sb="10" eb="11">
      <t>よう</t>
    </rPh>
    <phoneticPr fontId="3" type="Hiragana"/>
  </si>
  <si>
    <t>男子個人戦　選手名簿用</t>
    <rPh sb="0" eb="2">
      <t>だんし</t>
    </rPh>
    <rPh sb="2" eb="5">
      <t>こじんせん</t>
    </rPh>
    <rPh sb="6" eb="8">
      <t>せんしゅ</t>
    </rPh>
    <rPh sb="8" eb="10">
      <t>めいぼ</t>
    </rPh>
    <rPh sb="10" eb="11">
      <t>よう</t>
    </rPh>
    <phoneticPr fontId="3" type="Hiragana"/>
  </si>
  <si>
    <t>男子個人戦　トーナメント用名簿</t>
    <rPh sb="0" eb="2">
      <t>ダンシ</t>
    </rPh>
    <rPh sb="2" eb="5">
      <t>コジンセン</t>
    </rPh>
    <rPh sb="12" eb="13">
      <t>ヨウ</t>
    </rPh>
    <rPh sb="13" eb="15">
      <t>メイボ</t>
    </rPh>
    <phoneticPr fontId="3"/>
  </si>
  <si>
    <t>引率まとめ</t>
    <rPh sb="0" eb="2">
      <t>インソツ</t>
    </rPh>
    <phoneticPr fontId="3"/>
  </si>
  <si>
    <t>理事長用のシートです。</t>
    <rPh sb="0" eb="3">
      <t>りじちょう</t>
    </rPh>
    <rPh sb="3" eb="4">
      <t>よう</t>
    </rPh>
    <phoneticPr fontId="3" type="Hiragana"/>
  </si>
  <si>
    <t>各学校での入力はしないで下さい。</t>
    <rPh sb="0" eb="3">
      <t>かくがっこう</t>
    </rPh>
    <rPh sb="5" eb="7">
      <t>にゅうりょく</t>
    </rPh>
    <rPh sb="12" eb="13">
      <t>くだ</t>
    </rPh>
    <phoneticPr fontId="3" type="Hiragana"/>
  </si>
  <si>
    <t>弁当注文</t>
    <rPh sb="0" eb="2">
      <t>べんとう</t>
    </rPh>
    <rPh sb="2" eb="4">
      <t>ちゅうもん</t>
    </rPh>
    <phoneticPr fontId="3" type="Hiragana"/>
  </si>
  <si>
    <t>弁当</t>
    <rPh sb="0" eb="2">
      <t>べんとう</t>
    </rPh>
    <phoneticPr fontId="3" type="Hiragana"/>
  </si>
  <si>
    <t>男子団体戦</t>
    <rPh sb="0" eb="2">
      <t>ダンシ</t>
    </rPh>
    <rPh sb="2" eb="5">
      <t>ダンタイセン</t>
    </rPh>
    <phoneticPr fontId="3"/>
  </si>
  <si>
    <t>女子団体戦</t>
    <rPh sb="0" eb="2">
      <t>ジョシ</t>
    </rPh>
    <rPh sb="2" eb="5">
      <t>ダンタイセン</t>
    </rPh>
    <phoneticPr fontId="3"/>
  </si>
  <si>
    <t>役員</t>
    <rPh sb="0" eb="2">
      <t>やくいん</t>
    </rPh>
    <phoneticPr fontId="3" type="Hiragana"/>
  </si>
  <si>
    <t>※役員可なら 1，不可なら 0 を入力して下さい。
※弁当を注文する場合は，数を入力して下さい。</t>
    <rPh sb="1" eb="3">
      <t>やくいん</t>
    </rPh>
    <rPh sb="3" eb="4">
      <t>か</t>
    </rPh>
    <rPh sb="9" eb="11">
      <t>ふか</t>
    </rPh>
    <rPh sb="17" eb="19">
      <t>にゅうりょく</t>
    </rPh>
    <rPh sb="21" eb="22">
      <t>くだ</t>
    </rPh>
    <rPh sb="27" eb="29">
      <t>べんとう</t>
    </rPh>
    <rPh sb="30" eb="32">
      <t>ちゅうもん</t>
    </rPh>
    <rPh sb="34" eb="36">
      <t>ばあい</t>
    </rPh>
    <rPh sb="38" eb="39">
      <t>かず</t>
    </rPh>
    <rPh sb="40" eb="42">
      <t>にゅうりょく</t>
    </rPh>
    <rPh sb="44" eb="45">
      <t>くだ</t>
    </rPh>
    <phoneticPr fontId="3" type="Hiragana"/>
  </si>
  <si>
    <t>№</t>
    <phoneticPr fontId="3"/>
  </si>
  <si>
    <t>№</t>
    <phoneticPr fontId="3" type="Hiragana"/>
  </si>
  <si>
    <t>男子</t>
    <rPh sb="0" eb="2">
      <t>ダンシ</t>
    </rPh>
    <phoneticPr fontId="3"/>
  </si>
  <si>
    <t>女子</t>
    <rPh sb="0" eb="2">
      <t>ジョシ</t>
    </rPh>
    <phoneticPr fontId="3"/>
  </si>
  <si>
    <t>選手</t>
    <rPh sb="0" eb="2">
      <t>センシュ</t>
    </rPh>
    <phoneticPr fontId="3"/>
  </si>
  <si>
    <t>①</t>
    <phoneticPr fontId="3"/>
  </si>
  <si>
    <t>②</t>
    <phoneticPr fontId="3"/>
  </si>
  <si>
    <t>③－１</t>
    <phoneticPr fontId="3"/>
  </si>
  <si>
    <t>③－２</t>
    <phoneticPr fontId="3"/>
  </si>
  <si>
    <t>申し込みと一緒に，オーダー表を印刷，作成し提出して下さい。</t>
    <rPh sb="0" eb="1">
      <t>モウ</t>
    </rPh>
    <rPh sb="2" eb="3">
      <t>コ</t>
    </rPh>
    <rPh sb="5" eb="7">
      <t>イッショ</t>
    </rPh>
    <rPh sb="13" eb="14">
      <t>ヒョウ</t>
    </rPh>
    <rPh sb="15" eb="17">
      <t>インサツ</t>
    </rPh>
    <rPh sb="18" eb="20">
      <t>サクセイ</t>
    </rPh>
    <rPh sb="21" eb="23">
      <t>テイシュツ</t>
    </rPh>
    <rPh sb="25" eb="26">
      <t>クダ</t>
    </rPh>
    <phoneticPr fontId="3"/>
  </si>
  <si>
    <t>・</t>
    <phoneticPr fontId="3"/>
  </si>
  <si>
    <t>※</t>
    <phoneticPr fontId="3"/>
  </si>
  <si>
    <r>
      <t>プログラムに記載されるデータは，理事長用シートの表示で確認することができます。このシートは，理事長がデータの集約(コピー)するために編集可能にしていますが，</t>
    </r>
    <r>
      <rPr>
        <b/>
        <sz val="16"/>
        <color rgb="FFFF0000"/>
        <rFont val="ＭＳ ゴシック"/>
        <family val="3"/>
        <charset val="128"/>
      </rPr>
      <t>各学校では一切手を加えないで下さい</t>
    </r>
    <r>
      <rPr>
        <sz val="16"/>
        <rFont val="ＭＳ ゴシック"/>
        <family val="3"/>
        <charset val="128"/>
      </rPr>
      <t>。</t>
    </r>
    <rPh sb="6" eb="8">
      <t>キサイ</t>
    </rPh>
    <rPh sb="16" eb="19">
      <t>リジチョウ</t>
    </rPh>
    <rPh sb="19" eb="20">
      <t>ヨウ</t>
    </rPh>
    <rPh sb="24" eb="26">
      <t>ヒョウジ</t>
    </rPh>
    <rPh sb="27" eb="29">
      <t>カクニン</t>
    </rPh>
    <rPh sb="46" eb="49">
      <t>リジチョウ</t>
    </rPh>
    <rPh sb="54" eb="56">
      <t>シュウヤク</t>
    </rPh>
    <rPh sb="66" eb="68">
      <t>ヘンシュウ</t>
    </rPh>
    <rPh sb="68" eb="70">
      <t>カノウ</t>
    </rPh>
    <rPh sb="78" eb="81">
      <t>カクガッコウ</t>
    </rPh>
    <rPh sb="83" eb="85">
      <t>イッサイ</t>
    </rPh>
    <rPh sb="85" eb="86">
      <t>テ</t>
    </rPh>
    <rPh sb="87" eb="88">
      <t>クワ</t>
    </rPh>
    <rPh sb="92" eb="93">
      <t>クダ</t>
    </rPh>
    <phoneticPr fontId="3"/>
  </si>
  <si>
    <r>
      <t>このファイルに入力されたデータを元に，プログラムを作成します。文字の間違いなど，</t>
    </r>
    <r>
      <rPr>
        <b/>
        <sz val="16"/>
        <color rgb="FFFF0000"/>
        <rFont val="ＭＳ ゴシック"/>
        <family val="3"/>
        <charset val="128"/>
      </rPr>
      <t>入力の間違いによる苦情は，各学校で入力された方にお返しします</t>
    </r>
    <r>
      <rPr>
        <sz val="16"/>
        <rFont val="ＭＳ ゴシック"/>
        <family val="3"/>
        <charset val="128"/>
      </rPr>
      <t>。</t>
    </r>
    <rPh sb="7" eb="9">
      <t>ニュウリョク</t>
    </rPh>
    <rPh sb="16" eb="17">
      <t>モト</t>
    </rPh>
    <rPh sb="25" eb="27">
      <t>サクセイ</t>
    </rPh>
    <rPh sb="31" eb="33">
      <t>モジ</t>
    </rPh>
    <rPh sb="34" eb="36">
      <t>マチガ</t>
    </rPh>
    <rPh sb="40" eb="42">
      <t>ニュウリョク</t>
    </rPh>
    <rPh sb="43" eb="45">
      <t>マチガ</t>
    </rPh>
    <rPh sb="49" eb="51">
      <t>クジョウ</t>
    </rPh>
    <rPh sb="53" eb="56">
      <t>カクガッコウ</t>
    </rPh>
    <rPh sb="57" eb="59">
      <t>ニュウリョク</t>
    </rPh>
    <rPh sb="62" eb="63">
      <t>カタ</t>
    </rPh>
    <rPh sb="65" eb="66">
      <t>カエ</t>
    </rPh>
    <phoneticPr fontId="3"/>
  </si>
  <si>
    <t>外字の対応しません。名前入力の際，外字を使用せず，通常の文字に置き換えて下さい。</t>
    <rPh sb="0" eb="2">
      <t>ガイジ</t>
    </rPh>
    <rPh sb="3" eb="5">
      <t>タイオウ</t>
    </rPh>
    <rPh sb="10" eb="12">
      <t>ナマエ</t>
    </rPh>
    <rPh sb="12" eb="14">
      <t>ニュウリョク</t>
    </rPh>
    <rPh sb="15" eb="16">
      <t>サイ</t>
    </rPh>
    <rPh sb="17" eb="19">
      <t>ガイジ</t>
    </rPh>
    <rPh sb="20" eb="22">
      <t>シヨウ</t>
    </rPh>
    <rPh sb="25" eb="27">
      <t>ツウジョウ</t>
    </rPh>
    <rPh sb="28" eb="30">
      <t>モジ</t>
    </rPh>
    <rPh sb="31" eb="32">
      <t>オ</t>
    </rPh>
    <rPh sb="33" eb="34">
      <t>カ</t>
    </rPh>
    <rPh sb="36" eb="37">
      <t>クダ</t>
    </rPh>
    <phoneticPr fontId="3"/>
  </si>
  <si>
    <t>・</t>
    <phoneticPr fontId="3"/>
  </si>
  <si>
    <r>
      <rPr>
        <b/>
        <sz val="36"/>
        <color rgb="FFFF0000"/>
        <rFont val="ＭＳ Ｐゴシック"/>
        <family val="3"/>
        <charset val="128"/>
      </rPr>
      <t>A３横３枚</t>
    </r>
    <r>
      <rPr>
        <sz val="36"/>
        <rFont val="ＭＳ Ｐゴシック"/>
        <family val="3"/>
        <charset val="128"/>
      </rPr>
      <t>で１チーム分(補員を含む)です。</t>
    </r>
    <rPh sb="2" eb="3">
      <t>ヨコ</t>
    </rPh>
    <rPh sb="4" eb="5">
      <t>マイ</t>
    </rPh>
    <rPh sb="10" eb="11">
      <t>ブン</t>
    </rPh>
    <rPh sb="12" eb="14">
      <t>ホイン</t>
    </rPh>
    <rPh sb="15" eb="16">
      <t>フク</t>
    </rPh>
    <phoneticPr fontId="3"/>
  </si>
  <si>
    <r>
      <t>印刷をし，男女それぞれ，①と②を貼り合わせ，</t>
    </r>
    <r>
      <rPr>
        <b/>
        <sz val="36"/>
        <color rgb="FFFF0000"/>
        <rFont val="ＭＳ Ｐゴシック"/>
        <family val="3"/>
        <charset val="128"/>
      </rPr>
      <t>③は切り離し</t>
    </r>
    <r>
      <rPr>
        <sz val="36"/>
        <rFont val="ＭＳ Ｐゴシック"/>
        <family val="3"/>
        <charset val="128"/>
      </rPr>
      <t>て下さい。</t>
    </r>
    <r>
      <rPr>
        <b/>
        <sz val="36"/>
        <color rgb="FFFF0000"/>
        <rFont val="ＭＳ Ｐゴシック"/>
        <family val="3"/>
        <charset val="128"/>
      </rPr>
      <t>補員は赤文字</t>
    </r>
    <r>
      <rPr>
        <sz val="36"/>
        <rFont val="ＭＳ Ｐゴシック"/>
        <family val="3"/>
        <charset val="128"/>
      </rPr>
      <t>で印刷して下さい。</t>
    </r>
    <rPh sb="0" eb="2">
      <t>インサツ</t>
    </rPh>
    <rPh sb="5" eb="7">
      <t>ダンジョ</t>
    </rPh>
    <rPh sb="16" eb="17">
      <t>ハ</t>
    </rPh>
    <rPh sb="18" eb="19">
      <t>ア</t>
    </rPh>
    <rPh sb="24" eb="25">
      <t>キ</t>
    </rPh>
    <rPh sb="26" eb="27">
      <t>ハナ</t>
    </rPh>
    <rPh sb="29" eb="30">
      <t>クダ</t>
    </rPh>
    <rPh sb="33" eb="34">
      <t>ホ</t>
    </rPh>
    <rPh sb="34" eb="35">
      <t>イン</t>
    </rPh>
    <rPh sb="36" eb="37">
      <t>アカ</t>
    </rPh>
    <rPh sb="37" eb="39">
      <t>モジ</t>
    </rPh>
    <rPh sb="40" eb="42">
      <t>インサツ</t>
    </rPh>
    <rPh sb="44" eb="45">
      <t>クダ</t>
    </rPh>
    <phoneticPr fontId="3"/>
  </si>
  <si>
    <t>申込用紙と一緒に，理事長に提出して下さい。。</t>
    <rPh sb="0" eb="2">
      <t>モウシコミ</t>
    </rPh>
    <rPh sb="2" eb="4">
      <t>ヨウシ</t>
    </rPh>
    <rPh sb="5" eb="7">
      <t>イッショ</t>
    </rPh>
    <rPh sb="9" eb="12">
      <t>リジチョウ</t>
    </rPh>
    <rPh sb="13" eb="15">
      <t>テイシュツ</t>
    </rPh>
    <rPh sb="17" eb="18">
      <t>クダ</t>
    </rPh>
    <phoneticPr fontId="3"/>
  </si>
  <si>
    <t>プリンターにっては，印刷時に，9列，14列が改ページされる場合は，印刷倍率を変えて下さい。</t>
    <rPh sb="16" eb="17">
      <t>レツ</t>
    </rPh>
    <rPh sb="20" eb="21">
      <t>レツ</t>
    </rPh>
    <rPh sb="29" eb="31">
      <t>バアイ</t>
    </rPh>
    <rPh sb="41" eb="42">
      <t>クダ</t>
    </rPh>
    <phoneticPr fontId="3"/>
  </si>
  <si>
    <t>【</t>
    <phoneticPr fontId="3" type="Hiragana"/>
  </si>
  <si>
    <t>】</t>
    <phoneticPr fontId="3" type="Hiragana"/>
  </si>
  <si>
    <t>せい</t>
    <phoneticPr fontId="3" type="Hiragana"/>
  </si>
  <si>
    <t>めい</t>
    <phoneticPr fontId="3" type="Hiragana"/>
  </si>
  <si>
    <t>【</t>
    <phoneticPr fontId="3" type="Hiragana"/>
  </si>
  <si>
    <t>】</t>
    <phoneticPr fontId="3" type="Hiragana"/>
  </si>
  <si>
    <t>【</t>
    <phoneticPr fontId="3" type="Hiragana"/>
  </si>
  <si>
    <t>】</t>
    <phoneticPr fontId="3" type="Hiragana"/>
  </si>
  <si>
    <t>せい</t>
    <phoneticPr fontId="3" type="Hiragana"/>
  </si>
  <si>
    <t>めい</t>
    <phoneticPr fontId="3" type="Hiragana"/>
  </si>
  <si>
    <t>】</t>
    <phoneticPr fontId="3" type="Hiragana"/>
  </si>
  <si>
    <t>めい</t>
    <phoneticPr fontId="3" type="Hiragana"/>
  </si>
  <si>
    <t>うみ</t>
    <phoneticPr fontId="3" type="Hiragana"/>
  </si>
  <si>
    <t>トーナメント用　確認</t>
    <rPh sb="6" eb="7">
      <t>よう</t>
    </rPh>
    <rPh sb="8" eb="10">
      <t>かくにん</t>
    </rPh>
    <phoneticPr fontId="3" type="Hiragana"/>
  </si>
  <si>
    <t>選手名簿用　確認</t>
    <rPh sb="0" eb="2">
      <t>せんしゅ</t>
    </rPh>
    <rPh sb="2" eb="4">
      <t>めいぼ</t>
    </rPh>
    <rPh sb="4" eb="5">
      <t>よう</t>
    </rPh>
    <rPh sb="6" eb="8">
      <t>かくにん</t>
    </rPh>
    <phoneticPr fontId="3" type="Hiragana"/>
  </si>
  <si>
    <t>ﾍﾞｽﾄ８</t>
    <phoneticPr fontId="3" type="Hiragana"/>
  </si>
  <si>
    <t xml:space="preserve">ﾍﾞｽﾄ16 </t>
    <phoneticPr fontId="3" type="Hiragana"/>
  </si>
  <si>
    <t>ﾍﾞｽﾄ32</t>
    <phoneticPr fontId="3" type="Hiragana"/>
  </si>
  <si>
    <t>ﾍﾞｽﾄ８</t>
    <phoneticPr fontId="3" type="Hiragana"/>
  </si>
  <si>
    <t xml:space="preserve">ﾍﾞｽﾄ16 </t>
    <phoneticPr fontId="3" type="Hiragana"/>
  </si>
  <si>
    <t>ﾍﾞｽﾄ32</t>
    <phoneticPr fontId="3" type="Hiragana"/>
  </si>
  <si>
    <t>レオナルド</t>
    <phoneticPr fontId="3" type="Hiragana"/>
  </si>
  <si>
    <t>○</t>
    <phoneticPr fontId="3" type="Hiragana"/>
  </si>
  <si>
    <t xml:space="preserve">ﾍﾞｽﾄ16 </t>
    <phoneticPr fontId="3" type="Hiragana"/>
  </si>
  <si>
    <t>ﾍﾞｽﾄ32</t>
    <phoneticPr fontId="3" type="Hiragana"/>
  </si>
  <si>
    <t>うみ</t>
    <phoneticPr fontId="3" type="Hiragana"/>
  </si>
  <si>
    <t>ここみ</t>
    <phoneticPr fontId="3" type="Hiragana"/>
  </si>
  <si>
    <t>ﾍﾞｽﾄ８</t>
    <phoneticPr fontId="3" type="Hiragana"/>
  </si>
  <si>
    <t xml:space="preserve">ﾍﾞｽﾄ16 </t>
    <phoneticPr fontId="3" type="Hiragana"/>
  </si>
  <si>
    <t>ﾍﾞｽﾄ32</t>
    <phoneticPr fontId="3" type="Hiragana"/>
  </si>
  <si>
    <t>2日目</t>
    <rPh sb="1" eb="2">
      <t>にち</t>
    </rPh>
    <rPh sb="2" eb="3">
      <t>め</t>
    </rPh>
    <phoneticPr fontId="3" type="Hiragana"/>
  </si>
  <si>
    <t>1日目</t>
    <rPh sb="1" eb="2">
      <t>にち</t>
    </rPh>
    <rPh sb="2" eb="3">
      <t>め</t>
    </rPh>
    <phoneticPr fontId="3" type="Hiragana"/>
  </si>
  <si>
    <t>※役員委嘱時，保険関係で年齢が必要です。
※必ず職№を入れて下さい。</t>
    <rPh sb="1" eb="3">
      <t>やくいん</t>
    </rPh>
    <rPh sb="3" eb="5">
      <t>いしょく</t>
    </rPh>
    <rPh sb="5" eb="6">
      <t>じ</t>
    </rPh>
    <rPh sb="7" eb="9">
      <t>ほけん</t>
    </rPh>
    <rPh sb="9" eb="11">
      <t>かんけい</t>
    </rPh>
    <rPh sb="12" eb="14">
      <t>ねんれい</t>
    </rPh>
    <rPh sb="15" eb="17">
      <t>ひつよう</t>
    </rPh>
    <rPh sb="22" eb="23">
      <t>かなら</t>
    </rPh>
    <rPh sb="24" eb="25">
      <t>しょく</t>
    </rPh>
    <rPh sb="27" eb="28">
      <t>い</t>
    </rPh>
    <rPh sb="30" eb="31">
      <t>くだ</t>
    </rPh>
    <phoneticPr fontId="3" type="Hiragana"/>
  </si>
  <si>
    <t>○</t>
    <phoneticPr fontId="3" type="Hiragana"/>
  </si>
  <si>
    <t>１日目引率</t>
    <rPh sb="1" eb="2">
      <t>にち</t>
    </rPh>
    <rPh sb="2" eb="3">
      <t>め</t>
    </rPh>
    <rPh sb="3" eb="5">
      <t>いんそつ</t>
    </rPh>
    <phoneticPr fontId="3" type="Hiragana"/>
  </si>
  <si>
    <t>２日目引率</t>
    <rPh sb="1" eb="2">
      <t>にち</t>
    </rPh>
    <rPh sb="2" eb="3">
      <t>め</t>
    </rPh>
    <rPh sb="3" eb="5">
      <t>いんそつ</t>
    </rPh>
    <phoneticPr fontId="3" type="Hiragana"/>
  </si>
  <si>
    <t>ふりがな</t>
    <phoneticPr fontId="3" type="Hiragana"/>
  </si>
  <si>
    <t>ふりがな</t>
    <phoneticPr fontId="3" type="Hiragana"/>
  </si>
  <si>
    <t>ふりがな</t>
    <phoneticPr fontId="3" type="Hiragana"/>
  </si>
  <si>
    <t>女子</t>
    <rPh sb="0" eb="2">
      <t>じょし</t>
    </rPh>
    <phoneticPr fontId="3" type="Hiragana"/>
  </si>
  <si>
    <t>男子</t>
    <rPh sb="0" eb="2">
      <t>だんし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</si>
</sst>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34" x14ac:knownFonts="1">
    <font>
      <sz val="10"/>
      <name val="ＭＳ 明朝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ゴシック"/>
      <family val="2"/>
      <charset val="128"/>
    </font>
    <font>
      <sz val="2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300"/>
      <name val="ＭＳ Ｐゴシック"/>
      <family val="3"/>
      <charset val="128"/>
    </font>
    <font>
      <sz val="100"/>
      <name val="ＭＳ Ｐゴシック"/>
      <family val="3"/>
      <charset val="128"/>
    </font>
    <font>
      <sz val="300"/>
      <color rgb="FFFF0000"/>
      <name val="ＭＳ Ｐゴシック"/>
      <family val="3"/>
      <charset val="128"/>
    </font>
    <font>
      <sz val="100"/>
      <color rgb="FFFF0000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ＪＳゴシック"/>
      <family val="3"/>
      <charset val="128"/>
    </font>
    <font>
      <b/>
      <sz val="36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CC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677">
    <xf numFmtId="0" fontId="0" fillId="0" borderId="0" xfId="0"/>
    <xf numFmtId="0" fontId="4" fillId="0" borderId="57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6" borderId="88" xfId="0" applyFont="1" applyFill="1" applyBorder="1" applyAlignment="1" applyProtection="1">
      <alignment vertical="center" shrinkToFit="1"/>
      <protection locked="0" hidden="1"/>
    </xf>
    <xf numFmtId="0" fontId="4" fillId="6" borderId="70" xfId="0" applyFont="1" applyFill="1" applyBorder="1" applyAlignment="1" applyProtection="1">
      <alignment vertical="center" justifyLastLine="1" shrinkToFit="1"/>
      <protection locked="0" hidden="1"/>
    </xf>
    <xf numFmtId="0" fontId="4" fillId="0" borderId="52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1" xfId="0" applyFont="1" applyFill="1" applyBorder="1" applyAlignment="1" applyProtection="1">
      <alignment horizontal="left" vertical="center" shrinkToFit="1"/>
      <protection locked="0" hidden="1"/>
    </xf>
    <xf numFmtId="0" fontId="4" fillId="0" borderId="22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49" xfId="0" applyFont="1" applyFill="1" applyBorder="1" applyAlignment="1" applyProtection="1">
      <alignment horizontal="left" vertical="center" shrinkToFit="1"/>
      <protection locked="0" hidden="1"/>
    </xf>
    <xf numFmtId="0" fontId="4" fillId="0" borderId="92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31" xfId="0" applyFont="1" applyFill="1" applyBorder="1" applyAlignment="1" applyProtection="1">
      <alignment horizontal="left" vertical="center" shrinkToFit="1"/>
      <protection locked="0" hidden="1"/>
    </xf>
    <xf numFmtId="0" fontId="4" fillId="0" borderId="6" xfId="0" applyFont="1" applyFill="1" applyBorder="1" applyAlignment="1" applyProtection="1">
      <alignment horizontal="left" vertical="center" shrinkToFit="1"/>
      <protection locked="0" hidden="1"/>
    </xf>
    <xf numFmtId="0" fontId="4" fillId="0" borderId="91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06" xfId="0" applyFont="1" applyFill="1" applyBorder="1" applyAlignment="1" applyProtection="1">
      <alignment horizontal="left" vertical="center" shrinkToFit="1"/>
      <protection locked="0" hidden="1"/>
    </xf>
    <xf numFmtId="0" fontId="4" fillId="0" borderId="107" xfId="0" applyFont="1" applyFill="1" applyBorder="1" applyAlignment="1" applyProtection="1">
      <alignment horizontal="center" vertical="center" justifyLastLine="1" shrinkToFit="1"/>
      <protection locked="0" hidden="1"/>
    </xf>
    <xf numFmtId="0" fontId="8" fillId="0" borderId="0" xfId="3" applyFont="1" applyProtection="1">
      <alignment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top"/>
      <protection hidden="1"/>
    </xf>
    <xf numFmtId="0" fontId="12" fillId="0" borderId="0" xfId="3" applyFont="1" applyAlignment="1" applyProtection="1">
      <protection hidden="1"/>
    </xf>
    <xf numFmtId="0" fontId="8" fillId="0" borderId="0" xfId="3" applyFont="1" applyAlignment="1" applyProtection="1">
      <protection hidden="1"/>
    </xf>
    <xf numFmtId="0" fontId="4" fillId="4" borderId="0" xfId="0" applyFont="1" applyFill="1" applyAlignment="1" applyProtection="1">
      <alignment horizontal="left" vertical="center" shrinkToFit="1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 shrinkToFit="1"/>
      <protection hidden="1"/>
    </xf>
    <xf numFmtId="0" fontId="4" fillId="0" borderId="5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59" xfId="0" applyFont="1" applyFill="1" applyBorder="1" applyAlignment="1" applyProtection="1">
      <alignment horizontal="left" vertical="center" shrinkToFit="1"/>
      <protection hidden="1"/>
    </xf>
    <xf numFmtId="0" fontId="4" fillId="3" borderId="0" xfId="0" applyFont="1" applyFill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 shrinkToFit="1"/>
      <protection hidden="1"/>
    </xf>
    <xf numFmtId="0" fontId="4" fillId="6" borderId="88" xfId="0" applyFont="1" applyFill="1" applyBorder="1" applyAlignment="1" applyProtection="1">
      <alignment vertical="center" shrinkToFit="1"/>
      <protection hidden="1"/>
    </xf>
    <xf numFmtId="0" fontId="4" fillId="6" borderId="70" xfId="0" applyFont="1" applyFill="1" applyBorder="1" applyAlignment="1" applyProtection="1">
      <alignment vertical="center" justifyLastLine="1" shrinkToFit="1"/>
      <protection hidden="1"/>
    </xf>
    <xf numFmtId="0" fontId="4" fillId="2" borderId="41" xfId="0" applyFont="1" applyFill="1" applyBorder="1" applyAlignment="1" applyProtection="1">
      <alignment horizontal="distributed" vertical="center" justifyLastLine="1" shrinkToFit="1"/>
      <protection hidden="1"/>
    </xf>
    <xf numFmtId="0" fontId="4" fillId="2" borderId="105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89" xfId="0" applyFont="1" applyFill="1" applyBorder="1" applyAlignment="1" applyProtection="1">
      <alignment horizontal="distributed" vertical="center" justifyLastLine="1" shrinkToFit="1"/>
      <protection hidden="1"/>
    </xf>
    <xf numFmtId="0" fontId="4" fillId="0" borderId="91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04" xfId="0" applyFont="1" applyFill="1" applyBorder="1" applyAlignment="1" applyProtection="1">
      <alignment horizontal="left" vertical="center" justifyLastLine="1" shrinkToFit="1"/>
      <protection hidden="1"/>
    </xf>
    <xf numFmtId="0" fontId="4" fillId="0" borderId="5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02" xfId="0" applyFont="1" applyFill="1" applyBorder="1" applyAlignment="1" applyProtection="1">
      <alignment horizontal="left" vertical="center" justifyLastLine="1" shrinkToFit="1"/>
      <protection hidden="1"/>
    </xf>
    <xf numFmtId="0" fontId="4" fillId="0" borderId="11" xfId="0" applyFont="1" applyFill="1" applyBorder="1" applyAlignment="1" applyProtection="1">
      <alignment horizontal="left" vertical="center" shrinkToFit="1"/>
      <protection hidden="1"/>
    </xf>
    <xf numFmtId="0" fontId="4" fillId="0" borderId="2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12" xfId="0" applyFont="1" applyFill="1" applyBorder="1" applyAlignment="1" applyProtection="1">
      <alignment horizontal="left" vertical="center" justifyLastLine="1" shrinkToFit="1"/>
      <protection hidden="1"/>
    </xf>
    <xf numFmtId="0" fontId="4" fillId="0" borderId="9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03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97" xfId="0" applyFont="1" applyFill="1" applyBorder="1" applyAlignment="1" applyProtection="1">
      <alignment horizontal="distributed" vertical="center" justifyLastLine="1" shrinkToFit="1"/>
      <protection hidden="1"/>
    </xf>
    <xf numFmtId="0" fontId="4" fillId="2" borderId="115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16" xfId="0" applyFont="1" applyFill="1" applyBorder="1" applyAlignment="1" applyProtection="1">
      <alignment horizontal="distributed" vertical="center" justifyLastLine="1" shrinkToFit="1"/>
      <protection hidden="1"/>
    </xf>
    <xf numFmtId="0" fontId="4" fillId="2" borderId="15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23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25" xfId="0" applyFont="1" applyFill="1" applyBorder="1" applyAlignment="1" applyProtection="1">
      <alignment horizontal="left" vertical="center" justifyLastLine="1" shrinkToFit="1"/>
      <protection hidden="1"/>
    </xf>
    <xf numFmtId="0" fontId="4" fillId="0" borderId="106" xfId="0" applyFont="1" applyFill="1" applyBorder="1" applyAlignment="1" applyProtection="1">
      <alignment horizontal="left" vertical="center" shrinkToFit="1"/>
      <protection hidden="1"/>
    </xf>
    <xf numFmtId="0" fontId="4" fillId="0" borderId="10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08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55" xfId="0" applyFont="1" applyFill="1" applyBorder="1" applyAlignment="1" applyProtection="1">
      <alignment horizontal="left" vertical="center" justifyLastLine="1" shrinkToFit="1"/>
      <protection hidden="1"/>
    </xf>
    <xf numFmtId="0" fontId="4" fillId="4" borderId="0" xfId="0" applyFont="1" applyFill="1" applyAlignment="1" applyProtection="1">
      <alignment horizontal="left" vertical="center" shrinkToFit="1"/>
      <protection locked="0" hidden="1"/>
    </xf>
    <xf numFmtId="0" fontId="4" fillId="3" borderId="0" xfId="0" applyFont="1" applyFill="1" applyAlignment="1" applyProtection="1">
      <alignment horizontal="right" vertical="center" shrinkToFit="1"/>
      <protection locked="0" hidden="1"/>
    </xf>
    <xf numFmtId="0" fontId="4" fillId="2" borderId="41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2" borderId="105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89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2" borderId="105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91" xfId="0" applyFont="1" applyFill="1" applyBorder="1" applyAlignment="1" applyProtection="1">
      <alignment horizontal="center" vertical="center" shrinkToFit="1"/>
      <protection locked="0" hidden="1"/>
    </xf>
    <xf numFmtId="0" fontId="4" fillId="0" borderId="52" xfId="0" applyFont="1" applyFill="1" applyBorder="1" applyAlignment="1" applyProtection="1">
      <alignment horizontal="center" vertical="center" shrinkToFit="1"/>
      <protection locked="0" hidden="1"/>
    </xf>
    <xf numFmtId="0" fontId="4" fillId="0" borderId="22" xfId="0" applyFont="1" applyFill="1" applyBorder="1" applyAlignment="1" applyProtection="1">
      <alignment horizontal="center" vertical="center" shrinkToFit="1"/>
      <protection locked="0" hidden="1"/>
    </xf>
    <xf numFmtId="0" fontId="4" fillId="0" borderId="92" xfId="0" applyFont="1" applyFill="1" applyBorder="1" applyAlignment="1" applyProtection="1">
      <alignment horizontal="center" vertical="center" shrinkToFit="1"/>
      <protection locked="0" hidden="1"/>
    </xf>
    <xf numFmtId="0" fontId="4" fillId="2" borderId="71" xfId="0" applyFont="1" applyFill="1" applyBorder="1" applyAlignment="1" applyProtection="1">
      <alignment horizontal="center" vertical="center" shrinkToFit="1"/>
      <protection locked="0" hidden="1"/>
    </xf>
    <xf numFmtId="0" fontId="4" fillId="2" borderId="120" xfId="0" applyFont="1" applyFill="1" applyBorder="1" applyAlignment="1" applyProtection="1">
      <alignment horizontal="center" vertical="center" shrinkToFit="1"/>
      <protection locked="0" hidden="1"/>
    </xf>
    <xf numFmtId="0" fontId="4" fillId="2" borderId="71" xfId="0" applyFont="1" applyFill="1" applyBorder="1" applyAlignment="1" applyProtection="1">
      <alignment horizontal="center" vertical="center" shrinkToFit="1"/>
      <protection hidden="1"/>
    </xf>
    <xf numFmtId="0" fontId="4" fillId="2" borderId="120" xfId="0" applyFont="1" applyFill="1" applyBorder="1" applyAlignment="1" applyProtection="1">
      <alignment horizontal="center" vertical="center" shrinkToFit="1"/>
      <protection hidden="1"/>
    </xf>
    <xf numFmtId="0" fontId="4" fillId="2" borderId="105" xfId="0" applyFont="1" applyFill="1" applyBorder="1" applyAlignment="1" applyProtection="1">
      <alignment horizontal="distributed" vertical="center" justifyLastLine="1" shrinkToFit="1"/>
      <protection hidden="1"/>
    </xf>
    <xf numFmtId="0" fontId="4" fillId="0" borderId="91" xfId="0" applyFont="1" applyFill="1" applyBorder="1" applyAlignment="1" applyProtection="1">
      <alignment horizontal="center" vertical="center" shrinkToFit="1"/>
      <protection hidden="1"/>
    </xf>
    <xf numFmtId="0" fontId="4" fillId="0" borderId="52" xfId="0" applyFont="1" applyFill="1" applyBorder="1" applyAlignment="1" applyProtection="1">
      <alignment horizontal="center" vertical="center" shrinkToFit="1"/>
      <protection hidden="1"/>
    </xf>
    <xf numFmtId="0" fontId="4" fillId="0" borderId="22" xfId="0" applyFont="1" applyFill="1" applyBorder="1" applyAlignment="1" applyProtection="1">
      <alignment horizontal="center" vertical="center" shrinkToFit="1"/>
      <protection hidden="1"/>
    </xf>
    <xf numFmtId="0" fontId="4" fillId="0" borderId="92" xfId="0" applyFont="1" applyFill="1" applyBorder="1" applyAlignment="1" applyProtection="1">
      <alignment horizontal="center" vertical="center" shrinkToFit="1"/>
      <protection hidden="1"/>
    </xf>
    <xf numFmtId="0" fontId="4" fillId="2" borderId="121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122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123" xfId="0" applyFont="1" applyFill="1" applyBorder="1" applyAlignment="1" applyProtection="1">
      <alignment horizontal="left" vertical="center" justifyLastLine="1" shrinkToFit="1"/>
      <protection hidden="1"/>
    </xf>
    <xf numFmtId="0" fontId="4" fillId="2" borderId="124" xfId="0" applyFont="1" applyFill="1" applyBorder="1" applyAlignment="1" applyProtection="1">
      <alignment horizontal="left" vertical="center" justifyLastLine="1" shrinkToFit="1"/>
      <protection hidden="1"/>
    </xf>
    <xf numFmtId="0" fontId="4" fillId="3" borderId="0" xfId="0" applyFont="1" applyFill="1" applyAlignment="1" applyProtection="1">
      <alignment horizontal="left" vertical="center" shrinkToFit="1"/>
      <protection hidden="1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5" borderId="0" xfId="0" applyFont="1" applyFill="1" applyAlignment="1">
      <alignment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 shrinkToFit="1"/>
      <protection hidden="1"/>
    </xf>
    <xf numFmtId="0" fontId="4" fillId="0" borderId="31" xfId="0" applyFont="1" applyFill="1" applyBorder="1" applyAlignment="1" applyProtection="1">
      <alignment horizontal="left" vertical="center" shrinkToFit="1"/>
      <protection hidden="1"/>
    </xf>
    <xf numFmtId="0" fontId="4" fillId="0" borderId="6" xfId="0" applyFont="1" applyFill="1" applyBorder="1" applyAlignment="1" applyProtection="1">
      <alignment horizontal="left" vertical="center" shrinkToFit="1"/>
      <protection hidden="1"/>
    </xf>
    <xf numFmtId="0" fontId="4" fillId="0" borderId="49" xfId="0" applyFont="1" applyFill="1" applyBorder="1" applyAlignment="1" applyProtection="1">
      <alignment horizontal="left" vertical="center" shrinkToFit="1"/>
      <protection hidden="1"/>
    </xf>
    <xf numFmtId="0" fontId="4" fillId="9" borderId="0" xfId="0" applyFont="1" applyFill="1" applyAlignment="1" applyProtection="1">
      <alignment horizontal="left" vertical="center" shrinkToFit="1"/>
      <protection hidden="1"/>
    </xf>
    <xf numFmtId="0" fontId="4" fillId="9" borderId="0" xfId="0" applyFont="1" applyFill="1" applyAlignment="1" applyProtection="1">
      <alignment horizontal="left" vertical="center"/>
      <protection hidden="1"/>
    </xf>
    <xf numFmtId="0" fontId="8" fillId="9" borderId="0" xfId="3" applyFont="1" applyFill="1" applyProtection="1">
      <alignment vertical="center"/>
      <protection hidden="1"/>
    </xf>
    <xf numFmtId="0" fontId="8" fillId="9" borderId="0" xfId="3" applyFont="1" applyFill="1" applyAlignment="1" applyProtection="1">
      <alignment horizontal="center" vertical="center"/>
      <protection hidden="1"/>
    </xf>
    <xf numFmtId="0" fontId="8" fillId="9" borderId="0" xfId="3" applyFont="1" applyFill="1" applyAlignment="1" applyProtection="1">
      <alignment vertical="top"/>
      <protection hidden="1"/>
    </xf>
    <xf numFmtId="0" fontId="12" fillId="9" borderId="0" xfId="3" applyFont="1" applyFill="1" applyAlignment="1" applyProtection="1">
      <protection hidden="1"/>
    </xf>
    <xf numFmtId="0" fontId="12" fillId="9" borderId="0" xfId="3" applyFont="1" applyFill="1" applyAlignment="1" applyProtection="1">
      <alignment horizontal="center"/>
      <protection hidden="1"/>
    </xf>
    <xf numFmtId="0" fontId="11" fillId="9" borderId="67" xfId="3" applyFont="1" applyFill="1" applyBorder="1" applyAlignment="1" applyProtection="1">
      <alignment horizontal="center" vertical="center"/>
      <protection hidden="1"/>
    </xf>
    <xf numFmtId="0" fontId="8" fillId="9" borderId="48" xfId="3" applyFont="1" applyFill="1" applyBorder="1" applyProtection="1">
      <alignment vertical="center"/>
      <protection hidden="1"/>
    </xf>
    <xf numFmtId="0" fontId="8" fillId="9" borderId="0" xfId="3" applyFont="1" applyFill="1" applyBorder="1" applyProtection="1">
      <alignment vertical="center"/>
      <protection hidden="1"/>
    </xf>
    <xf numFmtId="0" fontId="8" fillId="9" borderId="35" xfId="3" applyFont="1" applyFill="1" applyBorder="1" applyProtection="1">
      <alignment vertical="center"/>
      <protection hidden="1"/>
    </xf>
    <xf numFmtId="0" fontId="8" fillId="9" borderId="78" xfId="3" applyFont="1" applyFill="1" applyBorder="1" applyProtection="1">
      <alignment vertical="center"/>
      <protection hidden="1"/>
    </xf>
    <xf numFmtId="0" fontId="8" fillId="9" borderId="51" xfId="3" applyFont="1" applyFill="1" applyBorder="1" applyProtection="1">
      <alignment vertical="center"/>
      <protection hidden="1"/>
    </xf>
    <xf numFmtId="0" fontId="8" fillId="9" borderId="79" xfId="3" applyFont="1" applyFill="1" applyBorder="1" applyProtection="1">
      <alignment vertical="center"/>
      <protection hidden="1"/>
    </xf>
    <xf numFmtId="0" fontId="8" fillId="9" borderId="0" xfId="3" applyFont="1" applyFill="1" applyAlignment="1" applyProtection="1">
      <protection hidden="1"/>
    </xf>
    <xf numFmtId="0" fontId="13" fillId="9" borderId="0" xfId="3" applyFont="1" applyFill="1" applyBorder="1" applyAlignment="1" applyProtection="1">
      <protection hidden="1"/>
    </xf>
    <xf numFmtId="0" fontId="13" fillId="9" borderId="0" xfId="3" applyFont="1" applyFill="1" applyBorder="1" applyAlignment="1" applyProtection="1">
      <alignment horizontal="distributed"/>
      <protection hidden="1"/>
    </xf>
    <xf numFmtId="0" fontId="16" fillId="9" borderId="0" xfId="3" applyFont="1" applyFill="1" applyBorder="1" applyAlignment="1" applyProtection="1">
      <protection hidden="1"/>
    </xf>
    <xf numFmtId="0" fontId="16" fillId="9" borderId="0" xfId="3" applyFont="1" applyFill="1" applyBorder="1" applyAlignment="1" applyProtection="1">
      <alignment horizontal="distributed"/>
      <protection hidden="1"/>
    </xf>
    <xf numFmtId="0" fontId="16" fillId="9" borderId="35" xfId="3" applyFont="1" applyFill="1" applyBorder="1" applyAlignment="1" applyProtection="1">
      <protection hidden="1"/>
    </xf>
    <xf numFmtId="0" fontId="14" fillId="9" borderId="1" xfId="3" applyFont="1" applyFill="1" applyBorder="1" applyAlignment="1" applyProtection="1">
      <alignment vertical="top"/>
      <protection hidden="1"/>
    </xf>
    <xf numFmtId="0" fontId="9" fillId="9" borderId="1" xfId="3" applyFont="1" applyFill="1" applyBorder="1" applyAlignment="1" applyProtection="1">
      <alignment horizontal="distributed" vertical="top"/>
      <protection hidden="1"/>
    </xf>
    <xf numFmtId="0" fontId="15" fillId="9" borderId="1" xfId="3" applyFont="1" applyFill="1" applyBorder="1" applyAlignment="1" applyProtection="1">
      <alignment vertical="top"/>
      <protection hidden="1"/>
    </xf>
    <xf numFmtId="0" fontId="17" fillId="9" borderId="1" xfId="3" applyFont="1" applyFill="1" applyBorder="1" applyAlignment="1" applyProtection="1">
      <alignment horizontal="distributed" vertical="top"/>
      <protection hidden="1"/>
    </xf>
    <xf numFmtId="0" fontId="15" fillId="9" borderId="10" xfId="3" applyFont="1" applyFill="1" applyBorder="1" applyAlignment="1" applyProtection="1">
      <alignment vertical="top"/>
      <protection hidden="1"/>
    </xf>
    <xf numFmtId="0" fontId="13" fillId="9" borderId="37" xfId="3" applyFont="1" applyFill="1" applyBorder="1" applyAlignment="1" applyProtection="1">
      <protection hidden="1"/>
    </xf>
    <xf numFmtId="0" fontId="13" fillId="9" borderId="37" xfId="3" applyFont="1" applyFill="1" applyBorder="1" applyAlignment="1" applyProtection="1">
      <alignment horizontal="distributed"/>
      <protection hidden="1"/>
    </xf>
    <xf numFmtId="0" fontId="16" fillId="9" borderId="37" xfId="3" applyFont="1" applyFill="1" applyBorder="1" applyAlignment="1" applyProtection="1">
      <protection hidden="1"/>
    </xf>
    <xf numFmtId="0" fontId="16" fillId="9" borderId="37" xfId="3" applyFont="1" applyFill="1" applyBorder="1" applyAlignment="1" applyProtection="1">
      <alignment horizontal="distributed"/>
      <protection hidden="1"/>
    </xf>
    <xf numFmtId="0" fontId="16" fillId="9" borderId="38" xfId="3" applyFont="1" applyFill="1" applyBorder="1" applyAlignment="1" applyProtection="1">
      <protection hidden="1"/>
    </xf>
    <xf numFmtId="0" fontId="14" fillId="9" borderId="43" xfId="3" applyFont="1" applyFill="1" applyBorder="1" applyAlignment="1" applyProtection="1">
      <alignment vertical="top"/>
      <protection hidden="1"/>
    </xf>
    <xf numFmtId="0" fontId="9" fillId="9" borderId="43" xfId="3" applyFont="1" applyFill="1" applyBorder="1" applyAlignment="1" applyProtection="1">
      <alignment horizontal="distributed" vertical="top"/>
      <protection hidden="1"/>
    </xf>
    <xf numFmtId="0" fontId="15" fillId="9" borderId="43" xfId="3" applyFont="1" applyFill="1" applyBorder="1" applyAlignment="1" applyProtection="1">
      <alignment vertical="top"/>
      <protection hidden="1"/>
    </xf>
    <xf numFmtId="0" fontId="17" fillId="9" borderId="43" xfId="3" applyFont="1" applyFill="1" applyBorder="1" applyAlignment="1" applyProtection="1">
      <alignment horizontal="distributed" vertical="top"/>
      <protection hidden="1"/>
    </xf>
    <xf numFmtId="0" fontId="15" fillId="9" borderId="72" xfId="3" applyFont="1" applyFill="1" applyBorder="1" applyAlignment="1" applyProtection="1">
      <alignment vertical="top"/>
      <protection hidden="1"/>
    </xf>
    <xf numFmtId="0" fontId="8" fillId="9" borderId="0" xfId="3" applyFont="1" applyFill="1" applyAlignment="1" applyProtection="1">
      <alignment horizontal="distributed" vertical="center"/>
      <protection hidden="1"/>
    </xf>
    <xf numFmtId="0" fontId="14" fillId="9" borderId="0" xfId="3" applyFont="1" applyFill="1" applyAlignment="1" applyProtection="1">
      <alignment horizontal="left" vertical="center" indent="1" shrinkToFit="1"/>
      <protection hidden="1"/>
    </xf>
    <xf numFmtId="0" fontId="14" fillId="9" borderId="0" xfId="3" applyFont="1" applyFill="1" applyAlignment="1" applyProtection="1">
      <alignment horizontal="left" vertical="center" indent="1"/>
      <protection hidden="1"/>
    </xf>
    <xf numFmtId="0" fontId="13" fillId="9" borderId="0" xfId="3" applyFont="1" applyFill="1" applyBorder="1" applyAlignment="1" applyProtection="1">
      <alignment horizontal="center" vertical="center"/>
      <protection hidden="1"/>
    </xf>
    <xf numFmtId="0" fontId="8" fillId="9" borderId="0" xfId="3" applyFont="1" applyFill="1" applyAlignment="1" applyProtection="1">
      <alignment horizontal="left" vertical="center" indent="1"/>
      <protection hidden="1"/>
    </xf>
    <xf numFmtId="0" fontId="4" fillId="0" borderId="46" xfId="0" applyFont="1" applyFill="1" applyBorder="1" applyAlignment="1" applyProtection="1">
      <alignment horizontal="left" vertical="center" shrinkToFit="1"/>
      <protection hidden="1"/>
    </xf>
    <xf numFmtId="0" fontId="16" fillId="9" borderId="0" xfId="3" applyFont="1" applyFill="1" applyBorder="1" applyAlignment="1" applyProtection="1">
      <alignment horizontal="center" vertical="center"/>
      <protection hidden="1"/>
    </xf>
    <xf numFmtId="0" fontId="11" fillId="9" borderId="69" xfId="3" applyFont="1" applyFill="1" applyBorder="1" applyAlignment="1" applyProtection="1">
      <alignment vertical="center"/>
      <protection hidden="1"/>
    </xf>
    <xf numFmtId="0" fontId="11" fillId="9" borderId="73" xfId="3" applyFont="1" applyFill="1" applyBorder="1" applyAlignment="1" applyProtection="1">
      <alignment vertical="center" textRotation="255" shrinkToFit="1"/>
      <protection hidden="1"/>
    </xf>
    <xf numFmtId="0" fontId="8" fillId="9" borderId="0" xfId="3" applyFont="1" applyFill="1" applyBorder="1" applyAlignment="1" applyProtection="1">
      <alignment horizontal="left" vertical="top" wrapText="1"/>
      <protection hidden="1"/>
    </xf>
    <xf numFmtId="0" fontId="13" fillId="9" borderId="0" xfId="3" applyFont="1" applyFill="1" applyBorder="1" applyAlignment="1" applyProtection="1">
      <alignment horizontal="left" vertical="center"/>
      <protection hidden="1"/>
    </xf>
    <xf numFmtId="0" fontId="8" fillId="6" borderId="0" xfId="3" applyFont="1" applyFill="1" applyProtection="1">
      <alignment vertical="center"/>
      <protection hidden="1"/>
    </xf>
    <xf numFmtId="0" fontId="8" fillId="6" borderId="0" xfId="3" applyFont="1" applyFill="1" applyAlignment="1" applyProtection="1">
      <alignment horizontal="center" vertical="center"/>
      <protection hidden="1"/>
    </xf>
    <xf numFmtId="0" fontId="8" fillId="6" borderId="0" xfId="3" applyFont="1" applyFill="1" applyAlignment="1" applyProtection="1">
      <alignment vertical="top"/>
      <protection hidden="1"/>
    </xf>
    <xf numFmtId="0" fontId="11" fillId="6" borderId="69" xfId="3" applyFont="1" applyFill="1" applyBorder="1" applyAlignment="1" applyProtection="1">
      <alignment vertical="center"/>
      <protection hidden="1"/>
    </xf>
    <xf numFmtId="0" fontId="12" fillId="6" borderId="0" xfId="3" applyFont="1" applyFill="1" applyAlignment="1" applyProtection="1">
      <protection hidden="1"/>
    </xf>
    <xf numFmtId="0" fontId="12" fillId="6" borderId="0" xfId="3" applyFont="1" applyFill="1" applyAlignment="1" applyProtection="1">
      <alignment horizontal="center"/>
      <protection hidden="1"/>
    </xf>
    <xf numFmtId="0" fontId="11" fillId="6" borderId="67" xfId="3" applyFont="1" applyFill="1" applyBorder="1" applyAlignment="1" applyProtection="1">
      <alignment horizontal="center" vertical="center"/>
      <protection hidden="1"/>
    </xf>
    <xf numFmtId="0" fontId="8" fillId="6" borderId="0" xfId="3" applyFont="1" applyFill="1" applyBorder="1" applyProtection="1">
      <alignment vertical="center"/>
      <protection hidden="1"/>
    </xf>
    <xf numFmtId="0" fontId="8" fillId="6" borderId="35" xfId="3" applyFont="1" applyFill="1" applyBorder="1" applyProtection="1">
      <alignment vertical="center"/>
      <protection hidden="1"/>
    </xf>
    <xf numFmtId="0" fontId="8" fillId="6" borderId="51" xfId="3" applyFont="1" applyFill="1" applyBorder="1" applyProtection="1">
      <alignment vertical="center"/>
      <protection hidden="1"/>
    </xf>
    <xf numFmtId="0" fontId="8" fillId="6" borderId="79" xfId="3" applyFont="1" applyFill="1" applyBorder="1" applyProtection="1">
      <alignment vertical="center"/>
      <protection hidden="1"/>
    </xf>
    <xf numFmtId="0" fontId="8" fillId="6" borderId="0" xfId="3" applyFont="1" applyFill="1" applyAlignment="1" applyProtection="1">
      <protection hidden="1"/>
    </xf>
    <xf numFmtId="0" fontId="13" fillId="6" borderId="0" xfId="3" applyFont="1" applyFill="1" applyBorder="1" applyAlignment="1" applyProtection="1">
      <protection hidden="1"/>
    </xf>
    <xf numFmtId="0" fontId="13" fillId="6" borderId="0" xfId="3" applyFont="1" applyFill="1" applyBorder="1" applyAlignment="1" applyProtection="1">
      <alignment horizontal="distributed"/>
      <protection hidden="1"/>
    </xf>
    <xf numFmtId="0" fontId="16" fillId="6" borderId="0" xfId="3" applyFont="1" applyFill="1" applyBorder="1" applyAlignment="1" applyProtection="1">
      <protection hidden="1"/>
    </xf>
    <xf numFmtId="0" fontId="16" fillId="6" borderId="0" xfId="3" applyFont="1" applyFill="1" applyBorder="1" applyAlignment="1" applyProtection="1">
      <alignment horizontal="distributed"/>
      <protection hidden="1"/>
    </xf>
    <xf numFmtId="0" fontId="16" fillId="6" borderId="35" xfId="3" applyFont="1" applyFill="1" applyBorder="1" applyAlignment="1" applyProtection="1">
      <protection hidden="1"/>
    </xf>
    <xf numFmtId="0" fontId="14" fillId="6" borderId="1" xfId="3" applyFont="1" applyFill="1" applyBorder="1" applyAlignment="1" applyProtection="1">
      <alignment vertical="top"/>
      <protection hidden="1"/>
    </xf>
    <xf numFmtId="0" fontId="9" fillId="6" borderId="1" xfId="3" applyFont="1" applyFill="1" applyBorder="1" applyAlignment="1" applyProtection="1">
      <alignment horizontal="distributed" vertical="top"/>
      <protection hidden="1"/>
    </xf>
    <xf numFmtId="0" fontId="15" fillId="6" borderId="1" xfId="3" applyFont="1" applyFill="1" applyBorder="1" applyAlignment="1" applyProtection="1">
      <alignment vertical="top"/>
      <protection hidden="1"/>
    </xf>
    <xf numFmtId="0" fontId="17" fillId="6" borderId="1" xfId="3" applyFont="1" applyFill="1" applyBorder="1" applyAlignment="1" applyProtection="1">
      <alignment horizontal="distributed" vertical="top"/>
      <protection hidden="1"/>
    </xf>
    <xf numFmtId="0" fontId="15" fillId="6" borderId="10" xfId="3" applyFont="1" applyFill="1" applyBorder="1" applyAlignment="1" applyProtection="1">
      <alignment vertical="top"/>
      <protection hidden="1"/>
    </xf>
    <xf numFmtId="0" fontId="13" fillId="6" borderId="37" xfId="3" applyFont="1" applyFill="1" applyBorder="1" applyAlignment="1" applyProtection="1">
      <protection hidden="1"/>
    </xf>
    <xf numFmtId="0" fontId="13" fillId="6" borderId="37" xfId="3" applyFont="1" applyFill="1" applyBorder="1" applyAlignment="1" applyProtection="1">
      <alignment horizontal="distributed"/>
      <protection hidden="1"/>
    </xf>
    <xf numFmtId="0" fontId="16" fillId="6" borderId="37" xfId="3" applyFont="1" applyFill="1" applyBorder="1" applyAlignment="1" applyProtection="1">
      <protection hidden="1"/>
    </xf>
    <xf numFmtId="0" fontId="16" fillId="6" borderId="37" xfId="3" applyFont="1" applyFill="1" applyBorder="1" applyAlignment="1" applyProtection="1">
      <alignment horizontal="distributed"/>
      <protection hidden="1"/>
    </xf>
    <xf numFmtId="0" fontId="16" fillId="6" borderId="38" xfId="3" applyFont="1" applyFill="1" applyBorder="1" applyAlignment="1" applyProtection="1">
      <protection hidden="1"/>
    </xf>
    <xf numFmtId="0" fontId="14" fillId="6" borderId="43" xfId="3" applyFont="1" applyFill="1" applyBorder="1" applyAlignment="1" applyProtection="1">
      <alignment vertical="top"/>
      <protection hidden="1"/>
    </xf>
    <xf numFmtId="0" fontId="9" fillId="6" borderId="43" xfId="3" applyFont="1" applyFill="1" applyBorder="1" applyAlignment="1" applyProtection="1">
      <alignment horizontal="distributed" vertical="top"/>
      <protection hidden="1"/>
    </xf>
    <xf numFmtId="0" fontId="15" fillId="6" borderId="43" xfId="3" applyFont="1" applyFill="1" applyBorder="1" applyAlignment="1" applyProtection="1">
      <alignment vertical="top"/>
      <protection hidden="1"/>
    </xf>
    <xf numFmtId="0" fontId="17" fillId="6" borderId="43" xfId="3" applyFont="1" applyFill="1" applyBorder="1" applyAlignment="1" applyProtection="1">
      <alignment horizontal="distributed" vertical="top"/>
      <protection hidden="1"/>
    </xf>
    <xf numFmtId="0" fontId="15" fillId="6" borderId="72" xfId="3" applyFont="1" applyFill="1" applyBorder="1" applyAlignment="1" applyProtection="1">
      <alignment vertical="top"/>
      <protection hidden="1"/>
    </xf>
    <xf numFmtId="0" fontId="8" fillId="6" borderId="0" xfId="3" applyFont="1" applyFill="1" applyBorder="1" applyAlignment="1" applyProtection="1">
      <alignment horizontal="left" vertical="top" wrapText="1"/>
      <protection hidden="1"/>
    </xf>
    <xf numFmtId="0" fontId="8" fillId="6" borderId="0" xfId="3" applyFont="1" applyFill="1" applyAlignment="1" applyProtection="1">
      <alignment horizontal="distributed" vertical="center"/>
      <protection hidden="1"/>
    </xf>
    <xf numFmtId="0" fontId="14" fillId="6" borderId="0" xfId="3" applyFont="1" applyFill="1" applyAlignment="1" applyProtection="1">
      <alignment horizontal="left" vertical="center" indent="1"/>
      <protection hidden="1"/>
    </xf>
    <xf numFmtId="0" fontId="13" fillId="6" borderId="0" xfId="3" applyFont="1" applyFill="1" applyBorder="1" applyAlignment="1" applyProtection="1">
      <alignment horizontal="left" vertical="center"/>
      <protection hidden="1"/>
    </xf>
    <xf numFmtId="0" fontId="8" fillId="6" borderId="0" xfId="3" applyFont="1" applyFill="1" applyAlignment="1" applyProtection="1">
      <alignment horizontal="left" vertical="center" indent="1"/>
      <protection hidden="1"/>
    </xf>
    <xf numFmtId="0" fontId="8" fillId="6" borderId="48" xfId="3" applyFont="1" applyFill="1" applyBorder="1" applyProtection="1">
      <alignment vertical="center"/>
      <protection hidden="1"/>
    </xf>
    <xf numFmtId="0" fontId="8" fillId="6" borderId="78" xfId="3" applyFont="1" applyFill="1" applyBorder="1" applyProtection="1">
      <alignment vertical="center"/>
      <protection hidden="1"/>
    </xf>
    <xf numFmtId="0" fontId="14" fillId="6" borderId="0" xfId="3" applyFont="1" applyFill="1" applyAlignment="1" applyProtection="1">
      <alignment horizontal="left" vertical="center" indent="1" shrinkToFit="1"/>
      <protection hidden="1"/>
    </xf>
    <xf numFmtId="0" fontId="16" fillId="6" borderId="0" xfId="3" applyFont="1" applyFill="1" applyBorder="1" applyAlignment="1" applyProtection="1">
      <alignment horizontal="center" vertical="center"/>
      <protection hidden="1"/>
    </xf>
    <xf numFmtId="0" fontId="13" fillId="6" borderId="0" xfId="3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Border="1" applyAlignment="1" applyProtection="1">
      <alignment horizontal="left" vertical="center" shrinkToFit="1"/>
      <protection hidden="1"/>
    </xf>
    <xf numFmtId="0" fontId="4" fillId="2" borderId="0" xfId="0" applyFont="1" applyFill="1" applyBorder="1" applyAlignment="1" applyProtection="1">
      <alignment horizontal="center" vertical="center" justifyLastLine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horizontal="center" vertical="center" shrinkToFit="1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hidden="1"/>
    </xf>
    <xf numFmtId="0" fontId="4" fillId="5" borderId="3" xfId="0" applyFont="1" applyFill="1" applyBorder="1" applyAlignment="1" applyProtection="1">
      <alignment vertical="center" justifyLastLine="1"/>
      <protection hidden="1"/>
    </xf>
    <xf numFmtId="0" fontId="4" fillId="5" borderId="4" xfId="0" applyFont="1" applyFill="1" applyBorder="1" applyAlignment="1" applyProtection="1">
      <alignment vertical="center" justifyLastLine="1"/>
      <protection locked="0" hidden="1"/>
    </xf>
    <xf numFmtId="0" fontId="4" fillId="5" borderId="4" xfId="0" applyFont="1" applyFill="1" applyBorder="1" applyAlignment="1" applyProtection="1">
      <alignment vertical="center" justifyLastLine="1"/>
      <protection hidden="1"/>
    </xf>
    <xf numFmtId="0" fontId="4" fillId="5" borderId="5" xfId="0" applyFont="1" applyFill="1" applyBorder="1" applyAlignment="1" applyProtection="1">
      <alignment vertical="center" justifyLastLine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vertical="center" justifyLastLine="1"/>
      <protection hidden="1"/>
    </xf>
    <xf numFmtId="0" fontId="4" fillId="2" borderId="4" xfId="0" applyFont="1" applyFill="1" applyBorder="1" applyAlignment="1" applyProtection="1">
      <alignment vertical="center" justifyLastLine="1"/>
      <protection locked="0" hidden="1"/>
    </xf>
    <xf numFmtId="0" fontId="4" fillId="2" borderId="4" xfId="0" applyFont="1" applyFill="1" applyBorder="1" applyAlignment="1" applyProtection="1">
      <alignment vertical="center" justifyLastLine="1"/>
      <protection hidden="1"/>
    </xf>
    <xf numFmtId="0" fontId="4" fillId="2" borderId="5" xfId="0" applyFont="1" applyFill="1" applyBorder="1" applyAlignment="1" applyProtection="1">
      <alignment vertical="center" justifyLastLine="1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distributed" vertical="center" justifyLastLine="1"/>
      <protection hidden="1"/>
    </xf>
    <xf numFmtId="0" fontId="4" fillId="2" borderId="17" xfId="0" applyFont="1" applyFill="1" applyBorder="1" applyAlignment="1" applyProtection="1">
      <alignment horizontal="distributed" vertical="center" justifyLastLine="1"/>
      <protection hidden="1"/>
    </xf>
    <xf numFmtId="0" fontId="4" fillId="2" borderId="16" xfId="0" applyFont="1" applyFill="1" applyBorder="1" applyAlignment="1" applyProtection="1">
      <alignment horizontal="distributed" vertical="center" justifyLastLine="1"/>
      <protection locked="0" hidden="1"/>
    </xf>
    <xf numFmtId="0" fontId="4" fillId="2" borderId="17" xfId="0" applyFont="1" applyFill="1" applyBorder="1" applyAlignment="1" applyProtection="1">
      <alignment horizontal="distributed" vertical="center" justifyLastLine="1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vertical="center" justifyLastLine="1"/>
      <protection hidden="1"/>
    </xf>
    <xf numFmtId="0" fontId="4" fillId="0" borderId="24" xfId="0" applyFont="1" applyFill="1" applyBorder="1" applyAlignment="1" applyProtection="1">
      <alignment horizontal="left" vertical="center"/>
      <protection locked="0" hidden="1"/>
    </xf>
    <xf numFmtId="0" fontId="4" fillId="0" borderId="25" xfId="0" applyFont="1" applyFill="1" applyBorder="1" applyAlignment="1" applyProtection="1">
      <alignment horizontal="left" vertical="center"/>
      <protection locked="0" hidden="1"/>
    </xf>
    <xf numFmtId="0" fontId="4" fillId="0" borderId="26" xfId="0" applyFont="1" applyFill="1" applyBorder="1" applyAlignment="1" applyProtection="1">
      <alignment horizontal="left" vertical="center"/>
      <protection locked="0" hidden="1"/>
    </xf>
    <xf numFmtId="0" fontId="4" fillId="0" borderId="27" xfId="0" applyFont="1" applyFill="1" applyBorder="1" applyAlignment="1" applyProtection="1">
      <alignment horizontal="left" vertical="center"/>
      <protection locked="0" hidden="1"/>
    </xf>
    <xf numFmtId="0" fontId="4" fillId="0" borderId="28" xfId="0" applyFont="1" applyFill="1" applyBorder="1" applyAlignment="1" applyProtection="1">
      <alignment horizontal="center" vertical="center"/>
      <protection locked="0" hidden="1"/>
    </xf>
    <xf numFmtId="0" fontId="4" fillId="3" borderId="0" xfId="0" applyFont="1" applyFill="1" applyAlignment="1" applyProtection="1">
      <alignment horizontal="center" vertical="center" shrinkToFit="1"/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2" borderId="29" xfId="0" applyFont="1" applyFill="1" applyBorder="1" applyAlignment="1" applyProtection="1">
      <alignment horizontal="center" vertical="center"/>
      <protection hidden="1"/>
    </xf>
    <xf numFmtId="0" fontId="4" fillId="5" borderId="29" xfId="0" applyFont="1" applyFill="1" applyBorder="1" applyAlignment="1" applyProtection="1">
      <alignment vertical="center" justifyLastLine="1"/>
      <protection hidden="1"/>
    </xf>
    <xf numFmtId="0" fontId="4" fillId="0" borderId="30" xfId="0" applyFont="1" applyFill="1" applyBorder="1" applyAlignment="1" applyProtection="1">
      <alignment horizontal="center" vertical="center"/>
      <protection locked="0" hidden="1"/>
    </xf>
    <xf numFmtId="0" fontId="4" fillId="2" borderId="93" xfId="0" applyFont="1" applyFill="1" applyBorder="1" applyAlignment="1" applyProtection="1">
      <alignment horizontal="center" vertical="center"/>
      <protection hidden="1"/>
    </xf>
    <xf numFmtId="0" fontId="4" fillId="0" borderId="94" xfId="0" applyFont="1" applyFill="1" applyBorder="1" applyAlignment="1" applyProtection="1">
      <alignment horizontal="center" vertical="center"/>
      <protection locked="0"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4" fillId="5" borderId="34" xfId="0" applyFont="1" applyFill="1" applyBorder="1" applyAlignment="1" applyProtection="1">
      <alignment vertical="center" justifyLastLine="1"/>
      <protection hidden="1"/>
    </xf>
    <xf numFmtId="0" fontId="4" fillId="0" borderId="21" xfId="0" applyFont="1" applyFill="1" applyBorder="1" applyAlignment="1" applyProtection="1">
      <alignment horizontal="left" vertical="center"/>
      <protection locked="0" hidden="1"/>
    </xf>
    <xf numFmtId="0" fontId="4" fillId="0" borderId="23" xfId="0" applyFont="1" applyFill="1" applyBorder="1" applyAlignment="1" applyProtection="1">
      <alignment horizontal="left" vertical="center"/>
      <protection locked="0" hidden="1"/>
    </xf>
    <xf numFmtId="0" fontId="4" fillId="0" borderId="12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vertical="center"/>
      <protection locked="0" hidden="1"/>
    </xf>
    <xf numFmtId="0" fontId="4" fillId="9" borderId="0" xfId="0" applyFont="1" applyFill="1" applyAlignment="1" applyProtection="1">
      <alignment horizontal="center" vertical="center"/>
      <protection hidden="1"/>
    </xf>
    <xf numFmtId="0" fontId="4" fillId="9" borderId="0" xfId="0" applyFont="1" applyFill="1" applyAlignment="1" applyProtection="1">
      <alignment horizontal="right" vertical="center"/>
      <protection hidden="1"/>
    </xf>
    <xf numFmtId="0" fontId="4" fillId="9" borderId="0" xfId="0" applyFont="1" applyFill="1" applyBorder="1" applyAlignment="1" applyProtection="1">
      <alignment horizontal="left" vertical="center" shrinkToFit="1"/>
      <protection hidden="1"/>
    </xf>
    <xf numFmtId="0" fontId="4" fillId="9" borderId="0" xfId="0" applyFont="1" applyFill="1" applyBorder="1" applyAlignment="1" applyProtection="1">
      <alignment horizontal="center" vertical="center" justifyLastLine="1"/>
      <protection hidden="1"/>
    </xf>
    <xf numFmtId="0" fontId="4" fillId="9" borderId="0" xfId="0" applyFont="1" applyFill="1" applyAlignment="1" applyProtection="1">
      <alignment vertical="center"/>
      <protection hidden="1"/>
    </xf>
    <xf numFmtId="0" fontId="4" fillId="5" borderId="2" xfId="0" applyFont="1" applyFill="1" applyBorder="1" applyAlignment="1" applyProtection="1">
      <alignment horizontal="left" vertical="center" justifyLastLine="1"/>
      <protection hidden="1"/>
    </xf>
    <xf numFmtId="0" fontId="4" fillId="0" borderId="24" xfId="0" applyFont="1" applyFill="1" applyBorder="1" applyAlignment="1" applyProtection="1">
      <alignment horizontal="left" vertical="center"/>
      <protection hidden="1"/>
    </xf>
    <xf numFmtId="0" fontId="4" fillId="0" borderId="25" xfId="0" applyFont="1" applyFill="1" applyBorder="1" applyAlignment="1" applyProtection="1">
      <alignment horizontal="left" vertical="center"/>
      <protection hidden="1"/>
    </xf>
    <xf numFmtId="0" fontId="4" fillId="0" borderId="26" xfId="0" applyFont="1" applyFill="1" applyBorder="1" applyAlignment="1" applyProtection="1">
      <alignment horizontal="left" vertical="center"/>
      <protection hidden="1"/>
    </xf>
    <xf numFmtId="0" fontId="4" fillId="0" borderId="27" xfId="0" applyFont="1" applyFill="1" applyBorder="1" applyAlignment="1" applyProtection="1">
      <alignment horizontal="left"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horizontal="center" vertical="center"/>
      <protection hidden="1"/>
    </xf>
    <xf numFmtId="0" fontId="4" fillId="0" borderId="94" xfId="0" applyFont="1" applyFill="1" applyBorder="1" applyAlignment="1" applyProtection="1">
      <alignment horizontal="center" vertical="center"/>
      <protection hidden="1"/>
    </xf>
    <xf numFmtId="0" fontId="4" fillId="0" borderId="21" xfId="0" applyFont="1" applyFill="1" applyBorder="1" applyAlignment="1" applyProtection="1">
      <alignment horizontal="left" vertical="center"/>
      <protection hidden="1"/>
    </xf>
    <xf numFmtId="0" fontId="4" fillId="0" borderId="23" xfId="0" applyFont="1" applyFill="1" applyBorder="1" applyAlignment="1" applyProtection="1">
      <alignment horizontal="left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left" vertical="center" justifyLastLine="1"/>
      <protection hidden="1"/>
    </xf>
    <xf numFmtId="0" fontId="4" fillId="5" borderId="4" xfId="0" applyFont="1" applyFill="1" applyBorder="1" applyAlignment="1" applyProtection="1">
      <alignment horizontal="left" vertical="center" justifyLastLine="1"/>
      <protection locked="0" hidden="1"/>
    </xf>
    <xf numFmtId="0" fontId="4" fillId="5" borderId="4" xfId="0" applyFont="1" applyFill="1" applyBorder="1" applyAlignment="1" applyProtection="1">
      <alignment horizontal="left" vertical="center" justifyLastLine="1"/>
      <protection hidden="1"/>
    </xf>
    <xf numFmtId="0" fontId="4" fillId="5" borderId="5" xfId="0" applyFont="1" applyFill="1" applyBorder="1" applyAlignment="1" applyProtection="1">
      <alignment horizontal="right" vertical="center" justifyLastLine="1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left" vertical="center" justifyLastLine="1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distributed" vertical="center" justifyLastLine="1"/>
      <protection hidden="1"/>
    </xf>
    <xf numFmtId="0" fontId="4" fillId="2" borderId="19" xfId="0" applyFont="1" applyFill="1" applyBorder="1" applyAlignment="1" applyProtection="1">
      <alignment horizontal="distributed" vertical="center" justifyLastLine="1"/>
      <protection hidden="1"/>
    </xf>
    <xf numFmtId="0" fontId="4" fillId="2" borderId="18" xfId="0" applyFont="1" applyFill="1" applyBorder="1" applyAlignment="1" applyProtection="1">
      <alignment horizontal="distributed" vertical="center" justifyLastLine="1"/>
      <protection locked="0" hidden="1"/>
    </xf>
    <xf numFmtId="0" fontId="4" fillId="2" borderId="19" xfId="0" applyFont="1" applyFill="1" applyBorder="1" applyAlignment="1" applyProtection="1">
      <alignment horizontal="distributed" vertical="center" justifyLastLine="1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22" fillId="8" borderId="0" xfId="0" applyFont="1" applyFill="1" applyAlignment="1">
      <alignment vertical="top"/>
    </xf>
    <xf numFmtId="0" fontId="22" fillId="6" borderId="2" xfId="0" applyFont="1" applyFill="1" applyBorder="1" applyAlignment="1">
      <alignment vertical="top"/>
    </xf>
    <xf numFmtId="0" fontId="22" fillId="8" borderId="0" xfId="0" applyFont="1" applyFill="1" applyAlignment="1">
      <alignment horizontal="right" vertical="top"/>
    </xf>
    <xf numFmtId="0" fontId="4" fillId="3" borderId="0" xfId="0" applyFont="1" applyFill="1" applyBorder="1" applyAlignment="1" applyProtection="1">
      <alignment vertical="center"/>
      <protection hidden="1"/>
    </xf>
    <xf numFmtId="0" fontId="20" fillId="6" borderId="0" xfId="0" applyFont="1" applyFill="1" applyAlignment="1" applyProtection="1">
      <alignment vertical="center"/>
      <protection locked="0"/>
    </xf>
    <xf numFmtId="0" fontId="20" fillId="5" borderId="0" xfId="0" applyFont="1" applyFill="1" applyAlignment="1" applyProtection="1">
      <alignment vertical="center"/>
    </xf>
    <xf numFmtId="0" fontId="4" fillId="9" borderId="0" xfId="0" applyFont="1" applyFill="1" applyAlignment="1" applyProtection="1">
      <alignment horizontal="center" vertical="center" shrinkToFit="1"/>
      <protection hidden="1"/>
    </xf>
    <xf numFmtId="0" fontId="4" fillId="0" borderId="0" xfId="0" applyFont="1" applyFill="1"/>
    <xf numFmtId="0" fontId="4" fillId="0" borderId="29" xfId="0" applyFont="1" applyFill="1" applyBorder="1" applyAlignment="1" applyProtection="1">
      <alignment horizontal="left" vertical="center" shrinkToFit="1"/>
      <protection hidden="1"/>
    </xf>
    <xf numFmtId="0" fontId="4" fillId="0" borderId="26" xfId="0" applyFont="1" applyFill="1" applyBorder="1" applyAlignment="1" applyProtection="1">
      <alignment horizontal="left" vertical="center" shrinkToFit="1"/>
      <protection hidden="1"/>
    </xf>
    <xf numFmtId="0" fontId="4" fillId="0" borderId="27" xfId="0" applyFont="1" applyFill="1" applyBorder="1" applyAlignment="1" applyProtection="1">
      <alignment horizontal="left" vertical="center" shrinkToFit="1"/>
      <protection hidden="1"/>
    </xf>
    <xf numFmtId="0" fontId="4" fillId="0" borderId="30" xfId="0" applyFont="1" applyFill="1" applyBorder="1" applyAlignment="1" applyProtection="1">
      <alignment horizontal="left" vertical="center" shrinkToFit="1"/>
      <protection hidden="1"/>
    </xf>
    <xf numFmtId="0" fontId="4" fillId="0" borderId="45" xfId="0" applyFont="1" applyFill="1" applyBorder="1" applyAlignment="1" applyProtection="1">
      <alignment horizontal="left" vertical="center" shrinkToFit="1"/>
      <protection hidden="1"/>
    </xf>
    <xf numFmtId="0" fontId="4" fillId="0" borderId="42" xfId="0" applyFont="1" applyFill="1" applyBorder="1" applyAlignment="1" applyProtection="1">
      <alignment horizontal="left" vertical="center" shrinkToFit="1"/>
      <protection hidden="1"/>
    </xf>
    <xf numFmtId="0" fontId="4" fillId="0" borderId="127" xfId="0" applyFont="1" applyFill="1" applyBorder="1" applyAlignment="1" applyProtection="1">
      <alignment horizontal="left" vertical="center" shrinkToFit="1"/>
      <protection hidden="1"/>
    </xf>
    <xf numFmtId="0" fontId="4" fillId="0" borderId="54" xfId="0" applyFont="1" applyFill="1" applyBorder="1" applyAlignment="1" applyProtection="1">
      <alignment horizontal="left" vertical="center" shrinkToFit="1"/>
      <protection hidden="1"/>
    </xf>
    <xf numFmtId="0" fontId="4" fillId="0" borderId="55" xfId="0" applyFont="1" applyFill="1" applyBorder="1" applyAlignment="1" applyProtection="1">
      <alignment horizontal="left" vertical="center" shrinkToFit="1"/>
      <protection hidden="1"/>
    </xf>
    <xf numFmtId="0" fontId="4" fillId="0" borderId="128" xfId="0" applyFont="1" applyFill="1" applyBorder="1" applyAlignment="1" applyProtection="1">
      <alignment horizontal="left" vertical="center" shrinkToFit="1"/>
      <protection hidden="1"/>
    </xf>
    <xf numFmtId="0" fontId="4" fillId="7" borderId="91" xfId="0" applyFont="1" applyFill="1" applyBorder="1" applyAlignment="1" applyProtection="1">
      <alignment horizontal="center" vertical="center"/>
      <protection hidden="1"/>
    </xf>
    <xf numFmtId="0" fontId="4" fillId="7" borderId="15" xfId="0" applyFont="1" applyFill="1" applyBorder="1" applyAlignment="1" applyProtection="1">
      <alignment horizontal="center" vertical="center"/>
      <protection hidden="1"/>
    </xf>
    <xf numFmtId="0" fontId="4" fillId="7" borderId="26" xfId="0" applyFont="1" applyFill="1" applyBorder="1" applyAlignment="1" applyProtection="1">
      <alignment vertical="center"/>
      <protection hidden="1"/>
    </xf>
    <xf numFmtId="0" fontId="4" fillId="7" borderId="52" xfId="0" applyFont="1" applyFill="1" applyBorder="1" applyAlignment="1" applyProtection="1">
      <alignment vertical="center"/>
      <protection hidden="1"/>
    </xf>
    <xf numFmtId="0" fontId="4" fillId="7" borderId="21" xfId="0" applyFont="1" applyFill="1" applyBorder="1" applyAlignment="1" applyProtection="1">
      <alignment vertical="center"/>
      <protection hidden="1"/>
    </xf>
    <xf numFmtId="0" fontId="4" fillId="7" borderId="22" xfId="0" applyFont="1" applyFill="1" applyBorder="1" applyAlignment="1" applyProtection="1">
      <alignment vertical="center"/>
      <protection hidden="1"/>
    </xf>
    <xf numFmtId="0" fontId="4" fillId="7" borderId="52" xfId="0" applyFont="1" applyFill="1" applyBorder="1" applyAlignment="1" applyProtection="1">
      <alignment horizontal="center" vertical="center"/>
      <protection hidden="1"/>
    </xf>
    <xf numFmtId="0" fontId="4" fillId="7" borderId="27" xfId="0" applyFont="1" applyFill="1" applyBorder="1" applyAlignment="1" applyProtection="1">
      <alignment horizontal="center" vertical="center"/>
      <protection hidden="1"/>
    </xf>
    <xf numFmtId="0" fontId="4" fillId="7" borderId="22" xfId="0" applyFont="1" applyFill="1" applyBorder="1" applyAlignment="1" applyProtection="1">
      <alignment horizontal="center" vertical="center"/>
      <protection hidden="1"/>
    </xf>
    <xf numFmtId="0" fontId="4" fillId="7" borderId="23" xfId="0" applyFont="1" applyFill="1" applyBorder="1" applyAlignment="1" applyProtection="1">
      <alignment horizontal="center" vertical="center"/>
      <protection hidden="1"/>
    </xf>
    <xf numFmtId="0" fontId="4" fillId="7" borderId="24" xfId="0" applyFont="1" applyFill="1" applyBorder="1" applyAlignment="1" applyProtection="1">
      <alignment vertical="center"/>
      <protection hidden="1"/>
    </xf>
    <xf numFmtId="0" fontId="4" fillId="7" borderId="107" xfId="0" applyFont="1" applyFill="1" applyBorder="1" applyAlignment="1" applyProtection="1">
      <alignment vertical="center"/>
      <protection hidden="1"/>
    </xf>
    <xf numFmtId="0" fontId="4" fillId="7" borderId="16" xfId="0" applyFont="1" applyFill="1" applyBorder="1" applyAlignment="1" applyProtection="1">
      <alignment horizontal="center" vertical="center"/>
      <protection hidden="1"/>
    </xf>
    <xf numFmtId="0" fontId="4" fillId="7" borderId="125" xfId="0" applyFont="1" applyFill="1" applyBorder="1" applyAlignment="1" applyProtection="1">
      <alignment horizontal="center" vertical="center"/>
      <protection hidden="1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0" fontId="4" fillId="7" borderId="25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40" xfId="0" applyFont="1" applyFill="1" applyBorder="1" applyAlignment="1" applyProtection="1">
      <alignment horizontal="center" vertical="center"/>
      <protection hidden="1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0" fontId="4" fillId="0" borderId="126" xfId="0" applyFont="1" applyFill="1" applyBorder="1" applyAlignment="1" applyProtection="1">
      <alignment horizontal="center" vertical="center"/>
      <protection hidden="1"/>
    </xf>
    <xf numFmtId="0" fontId="4" fillId="0" borderId="45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129" xfId="0" applyFont="1" applyFill="1" applyBorder="1" applyAlignment="1" applyProtection="1">
      <alignment horizontal="center" vertical="center"/>
      <protection hidden="1"/>
    </xf>
    <xf numFmtId="0" fontId="4" fillId="0" borderId="130" xfId="0" applyFont="1" applyFill="1" applyBorder="1" applyAlignment="1" applyProtection="1">
      <alignment horizontal="center" vertical="center"/>
      <protection hidden="1"/>
    </xf>
    <xf numFmtId="0" fontId="4" fillId="0" borderId="125" xfId="0" applyFont="1" applyFill="1" applyBorder="1" applyAlignment="1" applyProtection="1">
      <alignment horizontal="center" vertical="center"/>
      <protection hidden="1"/>
    </xf>
    <xf numFmtId="0" fontId="4" fillId="0" borderId="131" xfId="0" applyFont="1" applyFill="1" applyBorder="1" applyAlignment="1" applyProtection="1">
      <alignment horizontal="center" vertical="center"/>
      <protection hidden="1"/>
    </xf>
    <xf numFmtId="0" fontId="4" fillId="0" borderId="132" xfId="0" applyFont="1" applyFill="1" applyBorder="1" applyAlignment="1" applyProtection="1">
      <alignment vertical="center"/>
      <protection hidden="1"/>
    </xf>
    <xf numFmtId="0" fontId="4" fillId="0" borderId="107" xfId="0" applyFont="1" applyFill="1" applyBorder="1" applyAlignment="1" applyProtection="1">
      <alignment vertical="center"/>
      <protection hidden="1"/>
    </xf>
    <xf numFmtId="0" fontId="4" fillId="0" borderId="108" xfId="0" applyFont="1" applyFill="1" applyBorder="1" applyAlignment="1" applyProtection="1">
      <alignment vertical="center"/>
      <protection hidden="1"/>
    </xf>
    <xf numFmtId="0" fontId="4" fillId="0" borderId="132" xfId="0" applyFont="1" applyFill="1" applyBorder="1" applyAlignment="1" applyProtection="1">
      <alignment horizontal="center" vertical="center"/>
      <protection hidden="1"/>
    </xf>
    <xf numFmtId="0" fontId="4" fillId="0" borderId="107" xfId="0" applyFont="1" applyFill="1" applyBorder="1" applyAlignment="1" applyProtection="1">
      <alignment horizontal="center" vertical="center"/>
      <protection hidden="1"/>
    </xf>
    <xf numFmtId="0" fontId="4" fillId="0" borderId="108" xfId="0" applyFont="1" applyFill="1" applyBorder="1" applyAlignment="1" applyProtection="1">
      <alignment horizontal="center" vertical="center"/>
      <protection hidden="1"/>
    </xf>
    <xf numFmtId="0" fontId="4" fillId="0" borderId="62" xfId="0" applyFont="1" applyFill="1" applyBorder="1" applyAlignment="1" applyProtection="1">
      <alignment vertical="center"/>
      <protection hidden="1"/>
    </xf>
    <xf numFmtId="0" fontId="4" fillId="0" borderId="52" xfId="0" applyFont="1" applyFill="1" applyBorder="1" applyAlignment="1" applyProtection="1">
      <alignment vertical="center"/>
      <protection hidden="1"/>
    </xf>
    <xf numFmtId="0" fontId="4" fillId="0" borderId="102" xfId="0" applyFont="1" applyFill="1" applyBorder="1" applyAlignment="1" applyProtection="1">
      <alignment vertical="center"/>
      <protection hidden="1"/>
    </xf>
    <xf numFmtId="0" fontId="4" fillId="0" borderId="62" xfId="0" applyFont="1" applyFill="1" applyBorder="1" applyAlignment="1" applyProtection="1">
      <alignment horizontal="center" vertical="center"/>
      <protection hidden="1"/>
    </xf>
    <xf numFmtId="0" fontId="4" fillId="0" borderId="52" xfId="0" applyFont="1" applyFill="1" applyBorder="1" applyAlignment="1" applyProtection="1">
      <alignment horizontal="center" vertical="center"/>
      <protection hidden="1"/>
    </xf>
    <xf numFmtId="0" fontId="4" fillId="0" borderId="102" xfId="0" applyFont="1" applyFill="1" applyBorder="1" applyAlignment="1" applyProtection="1">
      <alignment horizontal="center" vertical="center"/>
      <protection hidden="1"/>
    </xf>
    <xf numFmtId="0" fontId="4" fillId="0" borderId="133" xfId="0" applyFont="1" applyFill="1" applyBorder="1" applyAlignment="1" applyProtection="1">
      <alignment vertical="center"/>
      <protection hidden="1"/>
    </xf>
    <xf numFmtId="0" fontId="4" fillId="0" borderId="92" xfId="0" applyFont="1" applyFill="1" applyBorder="1" applyAlignment="1" applyProtection="1">
      <alignment vertical="center"/>
      <protection hidden="1"/>
    </xf>
    <xf numFmtId="0" fontId="4" fillId="0" borderId="103" xfId="0" applyFont="1" applyFill="1" applyBorder="1" applyAlignment="1" applyProtection="1">
      <alignment vertical="center"/>
      <protection hidden="1"/>
    </xf>
    <xf numFmtId="0" fontId="4" fillId="0" borderId="133" xfId="0" applyFont="1" applyFill="1" applyBorder="1" applyAlignment="1" applyProtection="1">
      <alignment horizontal="center" vertical="center"/>
      <protection hidden="1"/>
    </xf>
    <xf numFmtId="0" fontId="4" fillId="0" borderId="92" xfId="0" applyFont="1" applyFill="1" applyBorder="1" applyAlignment="1" applyProtection="1">
      <alignment horizontal="center" vertical="center"/>
      <protection hidden="1"/>
    </xf>
    <xf numFmtId="0" fontId="4" fillId="0" borderId="10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 shrinkToFit="1"/>
      <protection hidden="1"/>
    </xf>
    <xf numFmtId="0" fontId="4" fillId="4" borderId="0" xfId="0" applyFont="1" applyFill="1" applyAlignment="1" applyProtection="1">
      <alignment horizontal="center" vertical="center" shrinkToFit="1"/>
      <protection hidden="1"/>
    </xf>
    <xf numFmtId="0" fontId="4" fillId="0" borderId="119" xfId="0" applyFont="1" applyFill="1" applyBorder="1" applyAlignment="1" applyProtection="1">
      <alignment horizontal="left" vertical="center" shrinkToFit="1"/>
      <protection hidden="1"/>
    </xf>
    <xf numFmtId="0" fontId="4" fillId="0" borderId="109" xfId="0" applyFont="1" applyFill="1" applyBorder="1" applyAlignment="1" applyProtection="1">
      <alignment horizontal="center" vertical="center"/>
      <protection hidden="1"/>
    </xf>
    <xf numFmtId="0" fontId="4" fillId="0" borderId="110" xfId="0" applyFont="1" applyFill="1" applyBorder="1" applyAlignment="1" applyProtection="1">
      <alignment horizontal="center" vertical="center"/>
      <protection hidden="1"/>
    </xf>
    <xf numFmtId="0" fontId="4" fillId="0" borderId="97" xfId="0" applyFont="1" applyFill="1" applyBorder="1" applyAlignment="1" applyProtection="1">
      <alignment horizontal="center" vertical="center"/>
      <protection hidden="1"/>
    </xf>
    <xf numFmtId="0" fontId="4" fillId="0" borderId="98" xfId="0" applyFont="1" applyFill="1" applyBorder="1" applyAlignment="1" applyProtection="1">
      <alignment horizontal="center" vertical="center"/>
      <protection hidden="1"/>
    </xf>
    <xf numFmtId="0" fontId="4" fillId="0" borderId="140" xfId="0" applyFont="1" applyFill="1" applyBorder="1" applyAlignment="1" applyProtection="1">
      <alignment horizontal="center" vertical="center"/>
      <protection hidden="1"/>
    </xf>
    <xf numFmtId="0" fontId="4" fillId="0" borderId="139" xfId="0" applyFont="1" applyFill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141" xfId="0" applyFont="1" applyFill="1" applyBorder="1" applyAlignment="1" applyProtection="1">
      <alignment horizontal="center" vertical="center"/>
      <protection hidden="1"/>
    </xf>
    <xf numFmtId="0" fontId="4" fillId="0" borderId="142" xfId="0" applyFont="1" applyFill="1" applyBorder="1" applyAlignment="1" applyProtection="1">
      <alignment horizontal="center" vertical="center"/>
      <protection hidden="1"/>
    </xf>
    <xf numFmtId="0" fontId="4" fillId="0" borderId="54" xfId="0" applyFont="1" applyFill="1" applyBorder="1" applyAlignment="1" applyProtection="1">
      <alignment horizontal="center" vertical="center"/>
      <protection hidden="1"/>
    </xf>
    <xf numFmtId="0" fontId="4" fillId="0" borderId="55" xfId="0" applyFont="1" applyFill="1" applyBorder="1" applyAlignment="1" applyProtection="1">
      <alignment horizontal="center" vertical="center"/>
      <protection hidden="1"/>
    </xf>
    <xf numFmtId="0" fontId="4" fillId="2" borderId="126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0" xfId="0" applyFont="1" applyFill="1" applyAlignment="1" applyProtection="1">
      <alignment horizontal="center" vertical="center" shrinkToFit="1"/>
      <protection hidden="1"/>
    </xf>
    <xf numFmtId="0" fontId="4" fillId="2" borderId="76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44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44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45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46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46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43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41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28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144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44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45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46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46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43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41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128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7" borderId="14" xfId="0" applyFont="1" applyFill="1" applyBorder="1" applyAlignment="1" applyProtection="1">
      <alignment vertical="center"/>
      <protection hidden="1"/>
    </xf>
    <xf numFmtId="0" fontId="4" fillId="7" borderId="91" xfId="0" applyFont="1" applyFill="1" applyBorder="1" applyAlignment="1" applyProtection="1">
      <alignment vertical="center"/>
      <protection hidden="1"/>
    </xf>
    <xf numFmtId="0" fontId="4" fillId="5" borderId="21" xfId="0" applyFont="1" applyFill="1" applyBorder="1" applyAlignment="1" applyProtection="1">
      <alignment horizontal="center" vertical="center" shrinkToFit="1"/>
      <protection hidden="1"/>
    </xf>
    <xf numFmtId="0" fontId="4" fillId="5" borderId="23" xfId="0" applyFont="1" applyFill="1" applyBorder="1" applyAlignment="1" applyProtection="1">
      <alignment horizontal="center" vertical="center" shrinkToFit="1"/>
      <protection hidden="1"/>
    </xf>
    <xf numFmtId="0" fontId="4" fillId="5" borderId="18" xfId="0" applyFont="1" applyFill="1" applyBorder="1" applyAlignment="1" applyProtection="1">
      <alignment horizontal="center" vertical="center" shrinkToFit="1"/>
      <protection hidden="1"/>
    </xf>
    <xf numFmtId="0" fontId="4" fillId="5" borderId="19" xfId="0" applyFont="1" applyFill="1" applyBorder="1" applyAlignment="1" applyProtection="1">
      <alignment horizontal="center" vertical="center" shrinkToFit="1"/>
      <protection hidden="1"/>
    </xf>
    <xf numFmtId="0" fontId="4" fillId="5" borderId="147" xfId="0" applyFont="1" applyFill="1" applyBorder="1" applyAlignment="1" applyProtection="1">
      <alignment horizontal="center" vertical="center" shrinkToFit="1"/>
      <protection hidden="1"/>
    </xf>
    <xf numFmtId="0" fontId="4" fillId="0" borderId="9" xfId="0" applyFont="1" applyFill="1" applyBorder="1" applyAlignment="1" applyProtection="1">
      <alignment horizontal="left" vertical="center" shrinkToFit="1"/>
      <protection hidden="1"/>
    </xf>
    <xf numFmtId="0" fontId="4" fillId="0" borderId="24" xfId="0" applyFont="1" applyFill="1" applyBorder="1" applyAlignment="1" applyProtection="1">
      <alignment horizontal="left" vertical="center" shrinkToFit="1"/>
      <protection hidden="1"/>
    </xf>
    <xf numFmtId="0" fontId="4" fillId="0" borderId="25" xfId="0" applyFont="1" applyFill="1" applyBorder="1" applyAlignment="1" applyProtection="1">
      <alignment horizontal="left" vertical="center" shrinkToFit="1"/>
      <protection hidden="1"/>
    </xf>
    <xf numFmtId="0" fontId="4" fillId="0" borderId="28" xfId="0" applyFont="1" applyFill="1" applyBorder="1" applyAlignment="1" applyProtection="1">
      <alignment horizontal="left" vertical="center" shrinkToFit="1"/>
      <protection hidden="1"/>
    </xf>
    <xf numFmtId="0" fontId="4" fillId="0" borderId="148" xfId="0" applyFont="1" applyFill="1" applyBorder="1" applyAlignment="1" applyProtection="1">
      <alignment horizontal="left" vertical="center" shrinkToFit="1"/>
      <protection hidden="1"/>
    </xf>
    <xf numFmtId="0" fontId="4" fillId="0" borderId="149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113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114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110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98" xfId="0" applyFont="1" applyFill="1" applyBorder="1" applyAlignment="1" applyProtection="1">
      <alignment horizontal="distributed" vertical="center" justifyLastLine="1" shrinkToFit="1"/>
      <protection locked="0" hidden="1"/>
    </xf>
    <xf numFmtId="0" fontId="4" fillId="0" borderId="109" xfId="0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24" fillId="0" borderId="0" xfId="0" applyFont="1" applyFill="1"/>
    <xf numFmtId="0" fontId="4" fillId="0" borderId="15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51" xfId="0" applyFont="1" applyFill="1" applyBorder="1" applyAlignment="1" applyProtection="1">
      <alignment horizontal="center" vertical="center"/>
      <protection hidden="1"/>
    </xf>
    <xf numFmtId="0" fontId="4" fillId="0" borderId="134" xfId="0" applyFont="1" applyFill="1" applyBorder="1" applyAlignment="1" applyProtection="1">
      <alignment horizontal="center" vertical="center"/>
      <protection hidden="1"/>
    </xf>
    <xf numFmtId="0" fontId="4" fillId="0" borderId="135" xfId="0" applyFont="1" applyFill="1" applyBorder="1" applyAlignment="1" applyProtection="1">
      <alignment horizontal="center" vertical="center"/>
      <protection hidden="1"/>
    </xf>
    <xf numFmtId="0" fontId="4" fillId="0" borderId="15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255"/>
    </xf>
    <xf numFmtId="0" fontId="25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 textRotation="255"/>
    </xf>
    <xf numFmtId="0" fontId="25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Border="1" applyAlignment="1">
      <alignment horizontal="center" vertical="center"/>
    </xf>
    <xf numFmtId="0" fontId="25" fillId="6" borderId="153" xfId="0" applyFont="1" applyFill="1" applyBorder="1" applyAlignment="1">
      <alignment horizontal="left" vertical="center"/>
    </xf>
    <xf numFmtId="0" fontId="25" fillId="6" borderId="154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6" borderId="0" xfId="0" applyFont="1" applyFill="1" applyAlignment="1">
      <alignment horizontal="right" vertical="center"/>
    </xf>
    <xf numFmtId="0" fontId="25" fillId="6" borderId="154" xfId="0" applyFont="1" applyFill="1" applyBorder="1" applyAlignment="1">
      <alignment horizontal="right" vertical="center"/>
    </xf>
    <xf numFmtId="0" fontId="30" fillId="7" borderId="0" xfId="0" applyFont="1" applyFill="1" applyAlignment="1">
      <alignment horizontal="left" vertical="center"/>
    </xf>
    <xf numFmtId="0" fontId="32" fillId="8" borderId="0" xfId="0" applyFont="1" applyFill="1" applyAlignment="1">
      <alignment vertical="top"/>
    </xf>
    <xf numFmtId="0" fontId="4" fillId="2" borderId="86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7" xfId="0" applyFont="1" applyFill="1" applyBorder="1" applyAlignment="1" applyProtection="1">
      <alignment horizontal="center" vertical="center" justifyLastLine="1" shrinkToFit="1"/>
      <protection hidden="1"/>
    </xf>
    <xf numFmtId="0" fontId="4" fillId="5" borderId="18" xfId="0" applyFont="1" applyFill="1" applyBorder="1" applyAlignment="1" applyProtection="1">
      <alignment horizontal="center" vertical="center" shrinkToFit="1"/>
      <protection hidden="1"/>
    </xf>
    <xf numFmtId="0" fontId="4" fillId="5" borderId="147" xfId="0" applyFont="1" applyFill="1" applyBorder="1" applyAlignment="1" applyProtection="1">
      <alignment horizontal="center" vertical="center" shrinkToFit="1"/>
      <protection hidden="1"/>
    </xf>
    <xf numFmtId="0" fontId="4" fillId="7" borderId="20" xfId="0" applyFont="1" applyFill="1" applyBorder="1" applyAlignment="1" applyProtection="1">
      <alignment horizontal="center" vertical="center"/>
      <protection hidden="1"/>
    </xf>
    <xf numFmtId="0" fontId="4" fillId="7" borderId="155" xfId="0" applyFont="1" applyFill="1" applyBorder="1" applyAlignment="1" applyProtection="1">
      <alignment vertical="center"/>
      <protection hidden="1"/>
    </xf>
    <xf numFmtId="0" fontId="4" fillId="7" borderId="32" xfId="0" applyFont="1" applyFill="1" applyBorder="1" applyAlignment="1" applyProtection="1">
      <alignment vertical="center"/>
      <protection hidden="1"/>
    </xf>
    <xf numFmtId="0" fontId="4" fillId="7" borderId="156" xfId="0" applyFont="1" applyFill="1" applyBorder="1" applyAlignment="1" applyProtection="1">
      <alignment vertical="center"/>
      <protection hidden="1"/>
    </xf>
    <xf numFmtId="0" fontId="4" fillId="5" borderId="11" xfId="0" applyFont="1" applyFill="1" applyBorder="1" applyAlignment="1" applyProtection="1">
      <alignment horizontal="center" vertical="center" shrinkToFit="1"/>
      <protection hidden="1"/>
    </xf>
    <xf numFmtId="0" fontId="4" fillId="5" borderId="125" xfId="0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155" xfId="0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0" borderId="157" xfId="0" applyFont="1" applyFill="1" applyBorder="1" applyAlignment="1" applyProtection="1">
      <alignment horizontal="center" vertical="center"/>
      <protection hidden="1"/>
    </xf>
    <xf numFmtId="0" fontId="4" fillId="0" borderId="106" xfId="0" applyFont="1" applyFill="1" applyBorder="1" applyAlignment="1" applyProtection="1">
      <alignment horizontal="center" vertical="center"/>
      <protection hidden="1"/>
    </xf>
    <xf numFmtId="0" fontId="4" fillId="0" borderId="49" xfId="0" applyFont="1" applyFill="1" applyBorder="1" applyAlignment="1" applyProtection="1">
      <alignment horizontal="center" vertical="center"/>
      <protection hidden="1"/>
    </xf>
    <xf numFmtId="0" fontId="22" fillId="8" borderId="0" xfId="0" applyFont="1" applyFill="1" applyAlignment="1">
      <alignment horizontal="left" vertical="top" wrapText="1"/>
    </xf>
    <xf numFmtId="0" fontId="31" fillId="8" borderId="0" xfId="0" applyFont="1" applyFill="1" applyAlignment="1">
      <alignment horizontal="left" vertical="top" wrapText="1"/>
    </xf>
    <xf numFmtId="0" fontId="23" fillId="8" borderId="0" xfId="0" applyFont="1" applyFill="1" applyAlignment="1">
      <alignment horizontal="left" vertical="top" wrapText="1"/>
    </xf>
    <xf numFmtId="0" fontId="4" fillId="3" borderId="0" xfId="0" applyFont="1" applyFill="1" applyAlignment="1" applyProtection="1">
      <alignment horizontal="left" vertical="center" shrinkToFit="1"/>
      <protection locked="0" hidden="1"/>
    </xf>
    <xf numFmtId="0" fontId="4" fillId="3" borderId="0" xfId="0" applyFont="1" applyFill="1" applyAlignment="1" applyProtection="1">
      <alignment horizontal="left" vertical="center" shrinkToFit="1"/>
      <protection hidden="1"/>
    </xf>
    <xf numFmtId="0" fontId="4" fillId="2" borderId="5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2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60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6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63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22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23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31" xfId="0" applyFont="1" applyFill="1" applyBorder="1" applyAlignment="1" applyProtection="1">
      <alignment horizontal="left" vertical="center" shrinkToFit="1"/>
      <protection locked="0" hidden="1"/>
    </xf>
    <xf numFmtId="0" fontId="4" fillId="0" borderId="32" xfId="0" applyFont="1" applyFill="1" applyBorder="1" applyAlignment="1" applyProtection="1">
      <alignment horizontal="left" vertical="center" shrinkToFit="1"/>
      <protection locked="0" hidden="1"/>
    </xf>
    <xf numFmtId="0" fontId="4" fillId="2" borderId="109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97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110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76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48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53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113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14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4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21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24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54" xfId="0" applyFont="1" applyFill="1" applyBorder="1" applyAlignment="1" applyProtection="1">
      <alignment horizontal="center" vertical="center" textRotation="255" justifyLastLine="1" shrinkToFit="1"/>
      <protection hidden="1"/>
    </xf>
    <xf numFmtId="0" fontId="18" fillId="2" borderId="89" xfId="0" applyFont="1" applyFill="1" applyBorder="1" applyAlignment="1" applyProtection="1">
      <alignment horizontal="left" vertical="top" wrapText="1" shrinkToFit="1"/>
      <protection hidden="1"/>
    </xf>
    <xf numFmtId="0" fontId="18" fillId="2" borderId="88" xfId="0" applyFont="1" applyFill="1" applyBorder="1" applyAlignment="1" applyProtection="1">
      <alignment horizontal="left" vertical="top" wrapText="1" shrinkToFit="1"/>
      <protection hidden="1"/>
    </xf>
    <xf numFmtId="0" fontId="4" fillId="0" borderId="49" xfId="0" applyFont="1" applyFill="1" applyBorder="1" applyAlignment="1" applyProtection="1">
      <alignment horizontal="left" vertical="center" shrinkToFit="1"/>
      <protection locked="0" hidden="1"/>
    </xf>
    <xf numFmtId="0" fontId="4" fillId="2" borderId="6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70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68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46" xfId="0" applyFont="1" applyFill="1" applyBorder="1" applyAlignment="1" applyProtection="1">
      <alignment horizontal="left" vertical="center" shrinkToFit="1"/>
      <protection locked="0" hidden="1"/>
    </xf>
    <xf numFmtId="0" fontId="4" fillId="2" borderId="66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31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30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118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49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119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65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6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101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95" xfId="0" applyFont="1" applyFill="1" applyBorder="1" applyAlignment="1" applyProtection="1">
      <alignment horizontal="left" vertical="center" shrinkToFit="1"/>
      <protection locked="0" hidden="1"/>
    </xf>
    <xf numFmtId="0" fontId="4" fillId="0" borderId="117" xfId="0" applyFont="1" applyFill="1" applyBorder="1" applyAlignment="1" applyProtection="1">
      <alignment horizontal="left" vertical="center" shrinkToFit="1"/>
      <protection locked="0" hidden="1"/>
    </xf>
    <xf numFmtId="0" fontId="4" fillId="0" borderId="3" xfId="0" applyFont="1" applyFill="1" applyBorder="1" applyAlignment="1" applyProtection="1">
      <alignment horizontal="left" vertical="center" shrinkToFit="1"/>
      <protection locked="0" hidden="1"/>
    </xf>
    <xf numFmtId="0" fontId="4" fillId="0" borderId="4" xfId="0" applyFont="1" applyFill="1" applyBorder="1" applyAlignment="1" applyProtection="1">
      <alignment horizontal="left" vertical="center" shrinkToFit="1"/>
      <protection locked="0" hidden="1"/>
    </xf>
    <xf numFmtId="0" fontId="4" fillId="0" borderId="20" xfId="0" applyFont="1" applyFill="1" applyBorder="1" applyAlignment="1" applyProtection="1">
      <alignment horizontal="left" vertical="center" shrinkToFit="1"/>
      <protection locked="0" hidden="1"/>
    </xf>
    <xf numFmtId="0" fontId="4" fillId="2" borderId="64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4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2" borderId="5" xfId="0" applyFont="1" applyFill="1" applyBorder="1" applyAlignment="1" applyProtection="1">
      <alignment horizontal="center" vertical="center" justifyLastLine="1" shrinkToFit="1"/>
      <protection locked="0" hidden="1"/>
    </xf>
    <xf numFmtId="0" fontId="4" fillId="0" borderId="6" xfId="0" applyFont="1" applyFill="1" applyBorder="1" applyAlignment="1" applyProtection="1">
      <alignment horizontal="left" vertical="center" shrinkToFit="1"/>
      <protection locked="0" hidden="1"/>
    </xf>
    <xf numFmtId="0" fontId="4" fillId="0" borderId="44" xfId="0" applyFont="1" applyFill="1" applyBorder="1" applyAlignment="1" applyProtection="1">
      <alignment horizontal="left" vertical="center" shrinkToFit="1"/>
      <protection locked="0" hidden="1"/>
    </xf>
    <xf numFmtId="0" fontId="4" fillId="2" borderId="61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58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90" xfId="0" applyFont="1" applyFill="1" applyBorder="1" applyAlignment="1" applyProtection="1">
      <alignment horizontal="left" vertical="center" shrinkToFit="1"/>
      <protection locked="0" hidden="1"/>
    </xf>
    <xf numFmtId="0" fontId="4" fillId="0" borderId="50" xfId="0" applyFont="1" applyFill="1" applyBorder="1" applyAlignment="1" applyProtection="1">
      <alignment horizontal="left" vertical="center" shrinkToFit="1"/>
      <protection locked="0" hidden="1"/>
    </xf>
    <xf numFmtId="0" fontId="6" fillId="2" borderId="111" xfId="0" applyFont="1" applyFill="1" applyBorder="1" applyAlignment="1" applyProtection="1">
      <alignment horizontal="left" vertical="center" wrapText="1"/>
      <protection hidden="1"/>
    </xf>
    <xf numFmtId="0" fontId="6" fillId="2" borderId="38" xfId="0" applyFont="1" applyFill="1" applyBorder="1" applyAlignment="1" applyProtection="1">
      <alignment horizontal="left" vertical="center" wrapText="1"/>
      <protection hidden="1"/>
    </xf>
    <xf numFmtId="0" fontId="6" fillId="2" borderId="45" xfId="0" applyFont="1" applyFill="1" applyBorder="1" applyAlignment="1" applyProtection="1">
      <alignment horizontal="left" vertical="center" wrapText="1"/>
      <protection hidden="1"/>
    </xf>
    <xf numFmtId="0" fontId="6" fillId="2" borderId="35" xfId="0" applyFont="1" applyFill="1" applyBorder="1" applyAlignment="1" applyProtection="1">
      <alignment horizontal="left" vertical="center" wrapText="1"/>
      <protection hidden="1"/>
    </xf>
    <xf numFmtId="0" fontId="6" fillId="2" borderId="42" xfId="0" applyFont="1" applyFill="1" applyBorder="1" applyAlignment="1" applyProtection="1">
      <alignment horizontal="left" vertical="center" wrapText="1"/>
      <protection hidden="1"/>
    </xf>
    <xf numFmtId="0" fontId="6" fillId="2" borderId="72" xfId="0" applyFont="1" applyFill="1" applyBorder="1" applyAlignment="1" applyProtection="1">
      <alignment horizontal="left" vertical="center" wrapText="1"/>
      <protection hidden="1"/>
    </xf>
    <xf numFmtId="0" fontId="4" fillId="5" borderId="70" xfId="0" applyFont="1" applyFill="1" applyBorder="1" applyAlignment="1" applyProtection="1">
      <alignment horizontal="left" vertical="center" shrinkToFit="1"/>
      <protection locked="0" hidden="1"/>
    </xf>
    <xf numFmtId="0" fontId="4" fillId="5" borderId="59" xfId="0" applyFont="1" applyFill="1" applyBorder="1" applyAlignment="1" applyProtection="1">
      <alignment horizontal="left" vertical="center" shrinkToFit="1"/>
      <protection locked="0" hidden="1"/>
    </xf>
    <xf numFmtId="0" fontId="4" fillId="2" borderId="56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5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3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33" xfId="0" applyFont="1" applyFill="1" applyBorder="1" applyAlignment="1" applyProtection="1">
      <alignment horizontal="center" vertical="center" textRotation="255" justifyLastLine="1" shrinkToFit="1"/>
      <protection hidden="1"/>
    </xf>
    <xf numFmtId="0" fontId="4" fillId="2" borderId="70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68" xfId="0" applyFont="1" applyFill="1" applyBorder="1" applyAlignment="1" applyProtection="1">
      <alignment horizontal="center" vertical="center" justifyLastLine="1" shrinkToFit="1"/>
      <protection hidden="1"/>
    </xf>
    <xf numFmtId="0" fontId="4" fillId="5" borderId="70" xfId="0" applyFont="1" applyFill="1" applyBorder="1" applyAlignment="1" applyProtection="1">
      <alignment horizontal="left" vertical="center" shrinkToFit="1"/>
      <protection hidden="1"/>
    </xf>
    <xf numFmtId="0" fontId="4" fillId="5" borderId="59" xfId="0" applyFont="1" applyFill="1" applyBorder="1" applyAlignment="1" applyProtection="1">
      <alignment horizontal="left" vertical="center" shrinkToFit="1"/>
      <protection hidden="1"/>
    </xf>
    <xf numFmtId="0" fontId="4" fillId="2" borderId="97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10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31" xfId="0" applyFont="1" applyFill="1" applyBorder="1" applyAlignment="1" applyProtection="1">
      <alignment horizontal="left" vertical="center" shrinkToFit="1"/>
      <protection hidden="1"/>
    </xf>
    <xf numFmtId="0" fontId="4" fillId="0" borderId="46" xfId="0" applyFont="1" applyFill="1" applyBorder="1" applyAlignment="1" applyProtection="1">
      <alignment horizontal="left" vertical="center" shrinkToFit="1"/>
      <protection hidden="1"/>
    </xf>
    <xf numFmtId="0" fontId="4" fillId="2" borderId="31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30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49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19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49" xfId="0" applyFont="1" applyFill="1" applyBorder="1" applyAlignment="1" applyProtection="1">
      <alignment horizontal="left" vertical="center" shrinkToFit="1"/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4" fillId="0" borderId="90" xfId="0" applyFont="1" applyFill="1" applyBorder="1" applyAlignment="1" applyProtection="1">
      <alignment horizontal="left" vertical="center" shrinkToFit="1"/>
      <protection hidden="1"/>
    </xf>
    <xf numFmtId="0" fontId="4" fillId="0" borderId="50" xfId="0" applyFont="1" applyFill="1" applyBorder="1" applyAlignment="1" applyProtection="1">
      <alignment horizontal="left" vertical="center" shrinkToFit="1"/>
      <protection hidden="1"/>
    </xf>
    <xf numFmtId="0" fontId="4" fillId="0" borderId="32" xfId="0" applyFont="1" applyFill="1" applyBorder="1" applyAlignment="1" applyProtection="1">
      <alignment horizontal="left" vertical="center" shrinkToFit="1"/>
      <protection hidden="1"/>
    </xf>
    <xf numFmtId="0" fontId="4" fillId="2" borderId="22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23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95" xfId="0" applyFont="1" applyFill="1" applyBorder="1" applyAlignment="1" applyProtection="1">
      <alignment horizontal="left" vertical="center" shrinkToFit="1"/>
      <protection hidden="1"/>
    </xf>
    <xf numFmtId="0" fontId="4" fillId="0" borderId="117" xfId="0" applyFont="1" applyFill="1" applyBorder="1" applyAlignment="1" applyProtection="1">
      <alignment horizontal="left" vertical="center" shrinkToFit="1"/>
      <protection hidden="1"/>
    </xf>
    <xf numFmtId="0" fontId="4" fillId="2" borderId="4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5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3" xfId="0" applyFont="1" applyFill="1" applyBorder="1" applyAlignment="1" applyProtection="1">
      <alignment horizontal="left" vertical="center" shrinkToFit="1"/>
      <protection hidden="1"/>
    </xf>
    <xf numFmtId="0" fontId="4" fillId="0" borderId="4" xfId="0" applyFont="1" applyFill="1" applyBorder="1" applyAlignment="1" applyProtection="1">
      <alignment horizontal="left" vertical="center" shrinkToFit="1"/>
      <protection hidden="1"/>
    </xf>
    <xf numFmtId="0" fontId="4" fillId="0" borderId="20" xfId="0" applyFont="1" applyFill="1" applyBorder="1" applyAlignment="1" applyProtection="1">
      <alignment horizontal="left" vertical="center" shrinkToFit="1"/>
      <protection hidden="1"/>
    </xf>
    <xf numFmtId="0" fontId="4" fillId="2" borderId="6" xfId="0" applyFont="1" applyFill="1" applyBorder="1" applyAlignment="1" applyProtection="1">
      <alignment horizontal="center" vertical="center" justifyLastLine="1" shrinkToFit="1"/>
      <protection hidden="1"/>
    </xf>
    <xf numFmtId="0" fontId="4" fillId="2" borderId="101" xfId="0" applyFont="1" applyFill="1" applyBorder="1" applyAlignment="1" applyProtection="1">
      <alignment horizontal="center" vertical="center" justifyLastLine="1" shrinkToFit="1"/>
      <protection hidden="1"/>
    </xf>
    <xf numFmtId="0" fontId="4" fillId="0" borderId="6" xfId="0" applyFont="1" applyFill="1" applyBorder="1" applyAlignment="1" applyProtection="1">
      <alignment horizontal="left" vertical="center" shrinkToFit="1"/>
      <protection hidden="1"/>
    </xf>
    <xf numFmtId="0" fontId="4" fillId="0" borderId="44" xfId="0" applyFont="1" applyFill="1" applyBorder="1" applyAlignment="1" applyProtection="1">
      <alignment horizontal="left" vertical="center" shrinkToFit="1"/>
      <protection hidden="1"/>
    </xf>
    <xf numFmtId="0" fontId="4" fillId="5" borderId="3" xfId="0" applyFont="1" applyFill="1" applyBorder="1" applyAlignment="1" applyProtection="1">
      <alignment horizontal="left" vertical="center" justifyLastLine="1"/>
      <protection hidden="1"/>
    </xf>
    <xf numFmtId="0" fontId="4" fillId="5" borderId="4" xfId="0" applyFont="1" applyFill="1" applyBorder="1" applyAlignment="1" applyProtection="1">
      <alignment horizontal="left" vertical="center" justifyLastLine="1"/>
      <protection hidden="1"/>
    </xf>
    <xf numFmtId="0" fontId="4" fillId="5" borderId="138" xfId="0" applyFont="1" applyFill="1" applyBorder="1" applyAlignment="1" applyProtection="1">
      <alignment horizontal="center" vertical="center" shrinkToFit="1"/>
      <protection hidden="1"/>
    </xf>
    <xf numFmtId="0" fontId="4" fillId="5" borderId="6" xfId="0" applyFont="1" applyFill="1" applyBorder="1" applyAlignment="1" applyProtection="1">
      <alignment horizontal="center" vertical="center" shrinkToFit="1"/>
      <protection hidden="1"/>
    </xf>
    <xf numFmtId="0" fontId="4" fillId="5" borderId="101" xfId="0" applyFont="1" applyFill="1" applyBorder="1" applyAlignment="1" applyProtection="1">
      <alignment horizontal="center" vertical="center" shrinkToFit="1"/>
      <protection hidden="1"/>
    </xf>
    <xf numFmtId="0" fontId="4" fillId="5" borderId="136" xfId="0" applyFont="1" applyFill="1" applyBorder="1" applyAlignment="1" applyProtection="1">
      <alignment horizontal="center" vertical="center" shrinkToFit="1"/>
      <protection hidden="1"/>
    </xf>
    <xf numFmtId="0" fontId="4" fillId="5" borderId="18" xfId="0" applyFont="1" applyFill="1" applyBorder="1" applyAlignment="1" applyProtection="1">
      <alignment horizontal="center" vertical="center" shrinkToFit="1"/>
      <protection hidden="1"/>
    </xf>
    <xf numFmtId="0" fontId="4" fillId="5" borderId="137" xfId="0" applyFont="1" applyFill="1" applyBorder="1" applyAlignment="1" applyProtection="1">
      <alignment horizontal="center" vertical="center" shrinkToFit="1"/>
      <protection hidden="1"/>
    </xf>
    <xf numFmtId="0" fontId="4" fillId="5" borderId="147" xfId="0" applyFont="1" applyFill="1" applyBorder="1" applyAlignment="1" applyProtection="1">
      <alignment horizontal="center" vertical="center" shrinkToFit="1"/>
      <protection hidden="1"/>
    </xf>
    <xf numFmtId="0" fontId="1" fillId="6" borderId="77" xfId="3" applyFont="1" applyFill="1" applyBorder="1" applyAlignment="1" applyProtection="1">
      <alignment horizontal="center" vertical="center" wrapText="1"/>
      <protection hidden="1"/>
    </xf>
    <xf numFmtId="0" fontId="19" fillId="6" borderId="81" xfId="3" applyFont="1" applyFill="1" applyBorder="1" applyAlignment="1" applyProtection="1">
      <alignment horizontal="center" vertical="center"/>
      <protection hidden="1"/>
    </xf>
    <xf numFmtId="0" fontId="9" fillId="6" borderId="82" xfId="3" applyFont="1" applyFill="1" applyBorder="1" applyAlignment="1" applyProtection="1">
      <alignment horizontal="center" vertical="center"/>
      <protection hidden="1"/>
    </xf>
    <xf numFmtId="0" fontId="9" fillId="6" borderId="84" xfId="3" applyFont="1" applyFill="1" applyBorder="1" applyAlignment="1" applyProtection="1">
      <alignment horizontal="center" vertical="center"/>
      <protection hidden="1"/>
    </xf>
    <xf numFmtId="0" fontId="9" fillId="6" borderId="85" xfId="3" applyFont="1" applyFill="1" applyBorder="1" applyAlignment="1" applyProtection="1">
      <alignment horizontal="center" vertical="center"/>
      <protection hidden="1"/>
    </xf>
    <xf numFmtId="0" fontId="9" fillId="6" borderId="87" xfId="3" applyFont="1" applyFill="1" applyBorder="1" applyAlignment="1" applyProtection="1">
      <alignment horizontal="center" vertical="center"/>
      <protection hidden="1"/>
    </xf>
    <xf numFmtId="0" fontId="12" fillId="6" borderId="0" xfId="3" applyFont="1" applyFill="1" applyBorder="1" applyAlignment="1" applyProtection="1">
      <alignment horizontal="center"/>
      <protection hidden="1"/>
    </xf>
    <xf numFmtId="0" fontId="11" fillId="6" borderId="67" xfId="3" applyFont="1" applyFill="1" applyBorder="1" applyAlignment="1" applyProtection="1">
      <alignment horizontal="center" vertical="center"/>
      <protection hidden="1"/>
    </xf>
    <xf numFmtId="0" fontId="11" fillId="6" borderId="68" xfId="3" applyFont="1" applyFill="1" applyBorder="1" applyAlignment="1" applyProtection="1">
      <alignment horizontal="center" vertical="center"/>
      <protection hidden="1"/>
    </xf>
    <xf numFmtId="0" fontId="9" fillId="6" borderId="69" xfId="3" applyNumberFormat="1" applyFont="1" applyFill="1" applyBorder="1" applyAlignment="1" applyProtection="1">
      <alignment horizontal="distributed" vertical="center" indent="1"/>
      <protection hidden="1"/>
    </xf>
    <xf numFmtId="0" fontId="9" fillId="6" borderId="70" xfId="3" applyNumberFormat="1" applyFont="1" applyFill="1" applyBorder="1" applyAlignment="1" applyProtection="1">
      <alignment horizontal="distributed" vertical="center" indent="1"/>
      <protection hidden="1"/>
    </xf>
    <xf numFmtId="0" fontId="9" fillId="6" borderId="70" xfId="3" applyFont="1" applyFill="1" applyBorder="1" applyAlignment="1" applyProtection="1">
      <alignment horizontal="left" vertical="center" shrinkToFit="1"/>
      <protection hidden="1"/>
    </xf>
    <xf numFmtId="0" fontId="9" fillId="6" borderId="59" xfId="3" applyFont="1" applyFill="1" applyBorder="1" applyAlignment="1" applyProtection="1">
      <alignment horizontal="left" vertical="center" shrinkToFit="1"/>
      <protection hidden="1"/>
    </xf>
    <xf numFmtId="0" fontId="9" fillId="6" borderId="43" xfId="3" applyFont="1" applyFill="1" applyBorder="1" applyAlignment="1" applyProtection="1">
      <alignment horizontal="center" vertical="center" shrinkToFit="1"/>
      <protection hidden="1"/>
    </xf>
    <xf numFmtId="0" fontId="9" fillId="6" borderId="69" xfId="3" applyFont="1" applyFill="1" applyBorder="1" applyAlignment="1" applyProtection="1">
      <alignment horizontal="left" vertical="center" indent="1"/>
      <protection hidden="1"/>
    </xf>
    <xf numFmtId="0" fontId="9" fillId="6" borderId="70" xfId="3" applyFont="1" applyFill="1" applyBorder="1" applyAlignment="1" applyProtection="1">
      <alignment horizontal="left" vertical="center" indent="1"/>
      <protection hidden="1"/>
    </xf>
    <xf numFmtId="0" fontId="9" fillId="6" borderId="59" xfId="3" applyFont="1" applyFill="1" applyBorder="1" applyAlignment="1" applyProtection="1">
      <alignment horizontal="left" vertical="center" indent="1"/>
      <protection hidden="1"/>
    </xf>
    <xf numFmtId="0" fontId="9" fillId="6" borderId="97" xfId="3" applyFont="1" applyFill="1" applyBorder="1" applyAlignment="1" applyProtection="1">
      <alignment horizontal="left" vertical="center" shrinkToFit="1"/>
      <protection hidden="1"/>
    </xf>
    <xf numFmtId="0" fontId="9" fillId="6" borderId="98" xfId="3" applyFont="1" applyFill="1" applyBorder="1" applyAlignment="1" applyProtection="1">
      <alignment horizontal="left" vertical="center" shrinkToFit="1"/>
      <protection hidden="1"/>
    </xf>
    <xf numFmtId="0" fontId="9" fillId="6" borderId="4" xfId="3" applyFont="1" applyFill="1" applyBorder="1" applyAlignment="1" applyProtection="1">
      <alignment horizontal="left" vertical="center" shrinkToFit="1"/>
      <protection hidden="1"/>
    </xf>
    <xf numFmtId="0" fontId="9" fillId="6" borderId="71" xfId="3" applyFont="1" applyFill="1" applyBorder="1" applyAlignment="1" applyProtection="1">
      <alignment horizontal="left" vertical="center" shrinkToFit="1"/>
      <protection hidden="1"/>
    </xf>
    <xf numFmtId="0" fontId="11" fillId="6" borderId="67" xfId="3" applyFont="1" applyFill="1" applyBorder="1" applyAlignment="1" applyProtection="1">
      <alignment horizontal="distributed" vertical="center"/>
      <protection hidden="1"/>
    </xf>
    <xf numFmtId="0" fontId="11" fillId="6" borderId="68" xfId="3" applyFont="1" applyFill="1" applyBorder="1" applyAlignment="1" applyProtection="1">
      <alignment horizontal="distributed" vertical="center"/>
      <protection hidden="1"/>
    </xf>
    <xf numFmtId="0" fontId="11" fillId="6" borderId="45" xfId="3" applyFont="1" applyFill="1" applyBorder="1" applyAlignment="1" applyProtection="1">
      <alignment horizontal="center" vertical="center" textRotation="255" shrinkToFit="1"/>
      <protection hidden="1"/>
    </xf>
    <xf numFmtId="0" fontId="11" fillId="6" borderId="35" xfId="3" applyFont="1" applyFill="1" applyBorder="1" applyAlignment="1" applyProtection="1">
      <alignment horizontal="center" vertical="center" textRotation="255" shrinkToFit="1"/>
      <protection hidden="1"/>
    </xf>
    <xf numFmtId="0" fontId="11" fillId="6" borderId="42" xfId="3" applyFont="1" applyFill="1" applyBorder="1" applyAlignment="1" applyProtection="1">
      <alignment horizontal="center" vertical="center" textRotation="255" shrinkToFit="1"/>
      <protection hidden="1"/>
    </xf>
    <xf numFmtId="0" fontId="11" fillId="6" borderId="72" xfId="3" applyFont="1" applyFill="1" applyBorder="1" applyAlignment="1" applyProtection="1">
      <alignment horizontal="center" vertical="center" textRotation="255" shrinkToFit="1"/>
      <protection hidden="1"/>
    </xf>
    <xf numFmtId="0" fontId="9" fillId="6" borderId="8" xfId="3" applyFont="1" applyFill="1" applyBorder="1" applyAlignment="1" applyProtection="1">
      <alignment horizontal="distributed" vertical="center" indent="1"/>
      <protection hidden="1"/>
    </xf>
    <xf numFmtId="0" fontId="9" fillId="6" borderId="1" xfId="3" applyFont="1" applyFill="1" applyBorder="1" applyAlignment="1" applyProtection="1">
      <alignment horizontal="distributed" vertical="center" indent="1"/>
      <protection hidden="1"/>
    </xf>
    <xf numFmtId="0" fontId="9" fillId="6" borderId="3" xfId="3" applyFont="1" applyFill="1" applyBorder="1" applyAlignment="1" applyProtection="1">
      <alignment horizontal="distributed" vertical="center" indent="1"/>
      <protection hidden="1"/>
    </xf>
    <xf numFmtId="0" fontId="9" fillId="6" borderId="4" xfId="3" applyFont="1" applyFill="1" applyBorder="1" applyAlignment="1" applyProtection="1">
      <alignment horizontal="distributed" vertical="center" indent="1"/>
      <protection hidden="1"/>
    </xf>
    <xf numFmtId="0" fontId="9" fillId="6" borderId="74" xfId="3" applyFont="1" applyFill="1" applyBorder="1" applyAlignment="1" applyProtection="1">
      <alignment horizontal="left" vertical="center" shrinkToFit="1"/>
      <protection hidden="1"/>
    </xf>
    <xf numFmtId="0" fontId="9" fillId="6" borderId="75" xfId="3" applyFont="1" applyFill="1" applyBorder="1" applyAlignment="1" applyProtection="1">
      <alignment horizontal="left" vertical="center" shrinkToFit="1"/>
      <protection hidden="1"/>
    </xf>
    <xf numFmtId="0" fontId="9" fillId="6" borderId="73" xfId="3" applyFont="1" applyFill="1" applyBorder="1" applyAlignment="1" applyProtection="1">
      <alignment horizontal="distributed" vertical="center" indent="1"/>
      <protection hidden="1"/>
    </xf>
    <xf numFmtId="0" fontId="9" fillId="6" borderId="74" xfId="3" applyFont="1" applyFill="1" applyBorder="1" applyAlignment="1" applyProtection="1">
      <alignment horizontal="distributed" vertical="center" indent="1"/>
      <protection hidden="1"/>
    </xf>
    <xf numFmtId="0" fontId="8" fillId="6" borderId="47" xfId="3" applyFont="1" applyFill="1" applyBorder="1" applyAlignment="1" applyProtection="1">
      <alignment horizontal="center" vertical="center"/>
      <protection hidden="1"/>
    </xf>
    <xf numFmtId="0" fontId="8" fillId="6" borderId="83" xfId="3" applyFont="1" applyFill="1" applyBorder="1" applyAlignment="1" applyProtection="1">
      <alignment horizontal="center" vertical="center"/>
      <protection hidden="1"/>
    </xf>
    <xf numFmtId="0" fontId="9" fillId="6" borderId="13" xfId="3" applyFont="1" applyFill="1" applyBorder="1" applyAlignment="1" applyProtection="1">
      <alignment horizontal="center" vertical="center"/>
      <protection hidden="1"/>
    </xf>
    <xf numFmtId="0" fontId="9" fillId="6" borderId="7" xfId="3" applyFont="1" applyFill="1" applyBorder="1" applyAlignment="1" applyProtection="1">
      <alignment horizontal="center" vertical="center"/>
      <protection hidden="1"/>
    </xf>
    <xf numFmtId="0" fontId="9" fillId="6" borderId="39" xfId="3" applyFont="1" applyFill="1" applyBorder="1" applyAlignment="1" applyProtection="1">
      <alignment horizontal="center" vertical="center"/>
      <protection hidden="1"/>
    </xf>
    <xf numFmtId="0" fontId="9" fillId="6" borderId="8" xfId="3" applyFont="1" applyFill="1" applyBorder="1" applyAlignment="1" applyProtection="1">
      <alignment horizontal="center" vertical="center"/>
      <protection hidden="1"/>
    </xf>
    <xf numFmtId="0" fontId="13" fillId="6" borderId="0" xfId="3" applyFont="1" applyFill="1" applyBorder="1" applyAlignment="1" applyProtection="1">
      <alignment horizontal="distributed" vertical="center" justifyLastLine="1"/>
      <protection hidden="1"/>
    </xf>
    <xf numFmtId="0" fontId="8" fillId="6" borderId="33" xfId="3" applyFont="1" applyFill="1" applyBorder="1" applyAlignment="1" applyProtection="1">
      <alignment horizontal="center" vertical="center"/>
      <protection hidden="1"/>
    </xf>
    <xf numFmtId="0" fontId="8" fillId="6" borderId="80" xfId="3" applyFont="1" applyFill="1" applyBorder="1" applyAlignment="1" applyProtection="1">
      <alignment horizontal="center" vertical="center"/>
      <protection hidden="1"/>
    </xf>
    <xf numFmtId="0" fontId="8" fillId="6" borderId="36" xfId="3" applyFont="1" applyFill="1" applyBorder="1" applyAlignment="1" applyProtection="1">
      <alignment horizontal="center" vertical="center" wrapText="1"/>
      <protection hidden="1"/>
    </xf>
    <xf numFmtId="0" fontId="8" fillId="6" borderId="99" xfId="3" applyFont="1" applyFill="1" applyBorder="1" applyAlignment="1" applyProtection="1">
      <alignment horizontal="center" vertical="center"/>
      <protection hidden="1"/>
    </xf>
    <xf numFmtId="0" fontId="14" fillId="6" borderId="51" xfId="3" applyFont="1" applyFill="1" applyBorder="1" applyAlignment="1" applyProtection="1">
      <alignment horizontal="distributed" vertical="center" justifyLastLine="1"/>
      <protection hidden="1"/>
    </xf>
    <xf numFmtId="0" fontId="15" fillId="6" borderId="51" xfId="3" applyFont="1" applyFill="1" applyBorder="1" applyAlignment="1" applyProtection="1">
      <alignment horizontal="distributed" vertical="center" justifyLastLine="1"/>
      <protection hidden="1"/>
    </xf>
    <xf numFmtId="0" fontId="8" fillId="6" borderId="48" xfId="3" applyFont="1" applyFill="1" applyBorder="1" applyAlignment="1" applyProtection="1">
      <alignment horizontal="center" vertical="center"/>
      <protection hidden="1"/>
    </xf>
    <xf numFmtId="0" fontId="9" fillId="6" borderId="33" xfId="3" applyFont="1" applyFill="1" applyBorder="1" applyAlignment="1" applyProtection="1">
      <alignment horizontal="center" vertical="center"/>
      <protection hidden="1"/>
    </xf>
    <xf numFmtId="0" fontId="9" fillId="6" borderId="36" xfId="3" applyFont="1" applyFill="1" applyBorder="1" applyAlignment="1" applyProtection="1">
      <alignment horizontal="center" vertical="center"/>
      <protection hidden="1"/>
    </xf>
    <xf numFmtId="0" fontId="14" fillId="6" borderId="0" xfId="3" applyFont="1" applyFill="1" applyAlignment="1" applyProtection="1">
      <alignment horizontal="left" vertical="center" indent="1" shrinkToFit="1"/>
      <protection hidden="1"/>
    </xf>
    <xf numFmtId="0" fontId="9" fillId="6" borderId="0" xfId="3" applyFont="1" applyFill="1" applyAlignment="1" applyProtection="1">
      <alignment horizontal="distributed" vertical="center" indent="1"/>
      <protection hidden="1"/>
    </xf>
    <xf numFmtId="0" fontId="17" fillId="6" borderId="0" xfId="3" applyFont="1" applyFill="1" applyAlignment="1" applyProtection="1">
      <alignment horizontal="distributed" vertical="center" indent="1"/>
      <protection hidden="1"/>
    </xf>
    <xf numFmtId="0" fontId="8" fillId="6" borderId="0" xfId="3" applyFont="1" applyFill="1" applyAlignment="1" applyProtection="1">
      <alignment horizontal="left" vertical="center" indent="1"/>
      <protection hidden="1"/>
    </xf>
    <xf numFmtId="0" fontId="8" fillId="6" borderId="53" xfId="3" applyFont="1" applyFill="1" applyBorder="1" applyAlignment="1" applyProtection="1">
      <alignment horizontal="center" vertical="center"/>
      <protection hidden="1"/>
    </xf>
    <xf numFmtId="0" fontId="9" fillId="6" borderId="86" xfId="3" applyFont="1" applyFill="1" applyBorder="1" applyAlignment="1" applyProtection="1">
      <alignment horizontal="center" vertical="center"/>
      <protection hidden="1"/>
    </xf>
    <xf numFmtId="0" fontId="9" fillId="6" borderId="100" xfId="3" applyFont="1" applyFill="1" applyBorder="1" applyAlignment="1" applyProtection="1">
      <alignment horizontal="center" vertical="center"/>
      <protection hidden="1"/>
    </xf>
    <xf numFmtId="176" fontId="8" fillId="6" borderId="0" xfId="3" applyNumberFormat="1" applyFont="1" applyFill="1" applyAlignment="1" applyProtection="1">
      <alignment horizontal="right" vertical="center"/>
      <protection hidden="1"/>
    </xf>
    <xf numFmtId="0" fontId="8" fillId="6" borderId="0" xfId="3" applyFont="1" applyFill="1" applyAlignment="1" applyProtection="1">
      <alignment horizontal="left" vertical="center" indent="1" shrinkToFit="1"/>
      <protection hidden="1"/>
    </xf>
    <xf numFmtId="0" fontId="8" fillId="6" borderId="41" xfId="3" applyFont="1" applyFill="1" applyBorder="1" applyAlignment="1" applyProtection="1">
      <alignment horizontal="left" vertical="top" wrapText="1"/>
      <protection hidden="1"/>
    </xf>
    <xf numFmtId="0" fontId="8" fillId="9" borderId="0" xfId="3" applyFont="1" applyFill="1" applyAlignment="1" applyProtection="1">
      <alignment horizontal="left" vertical="center" indent="1" shrinkToFit="1"/>
      <protection hidden="1"/>
    </xf>
    <xf numFmtId="0" fontId="14" fillId="9" borderId="0" xfId="3" applyFont="1" applyFill="1" applyAlignment="1" applyProtection="1">
      <alignment horizontal="left" vertical="center" indent="1" shrinkToFit="1"/>
      <protection hidden="1"/>
    </xf>
    <xf numFmtId="0" fontId="9" fillId="9" borderId="0" xfId="3" applyFont="1" applyFill="1" applyAlignment="1" applyProtection="1">
      <alignment horizontal="distributed" vertical="center" indent="1"/>
      <protection hidden="1"/>
    </xf>
    <xf numFmtId="0" fontId="17" fillId="9" borderId="0" xfId="3" applyFont="1" applyFill="1" applyAlignment="1" applyProtection="1">
      <alignment horizontal="distributed" vertical="center" indent="1"/>
      <protection hidden="1"/>
    </xf>
    <xf numFmtId="0" fontId="8" fillId="9" borderId="0" xfId="3" applyFont="1" applyFill="1" applyAlignment="1" applyProtection="1">
      <alignment horizontal="left" vertical="center" indent="1"/>
      <protection hidden="1"/>
    </xf>
    <xf numFmtId="0" fontId="8" fillId="9" borderId="47" xfId="3" applyFont="1" applyFill="1" applyBorder="1" applyAlignment="1" applyProtection="1">
      <alignment horizontal="center" vertical="center"/>
      <protection hidden="1"/>
    </xf>
    <xf numFmtId="0" fontId="8" fillId="9" borderId="53" xfId="3" applyFont="1" applyFill="1" applyBorder="1" applyAlignment="1" applyProtection="1">
      <alignment horizontal="center" vertical="center"/>
      <protection hidden="1"/>
    </xf>
    <xf numFmtId="0" fontId="9" fillId="9" borderId="13" xfId="3" applyFont="1" applyFill="1" applyBorder="1" applyAlignment="1" applyProtection="1">
      <alignment horizontal="center" vertical="center"/>
      <protection hidden="1"/>
    </xf>
    <xf numFmtId="0" fontId="9" fillId="9" borderId="86" xfId="3" applyFont="1" applyFill="1" applyBorder="1" applyAlignment="1" applyProtection="1">
      <alignment horizontal="center" vertical="center"/>
      <protection hidden="1"/>
    </xf>
    <xf numFmtId="0" fontId="9" fillId="9" borderId="39" xfId="3" applyFont="1" applyFill="1" applyBorder="1" applyAlignment="1" applyProtection="1">
      <alignment horizontal="center" vertical="center"/>
      <protection hidden="1"/>
    </xf>
    <xf numFmtId="0" fontId="9" fillId="9" borderId="100" xfId="3" applyFont="1" applyFill="1" applyBorder="1" applyAlignment="1" applyProtection="1">
      <alignment horizontal="center" vertical="center"/>
      <protection hidden="1"/>
    </xf>
    <xf numFmtId="0" fontId="9" fillId="9" borderId="85" xfId="3" applyFont="1" applyFill="1" applyBorder="1" applyAlignment="1" applyProtection="1">
      <alignment horizontal="center" vertical="center"/>
      <protection hidden="1"/>
    </xf>
    <xf numFmtId="0" fontId="9" fillId="9" borderId="87" xfId="3" applyFont="1" applyFill="1" applyBorder="1" applyAlignment="1" applyProtection="1">
      <alignment horizontal="center" vertical="center"/>
      <protection hidden="1"/>
    </xf>
    <xf numFmtId="0" fontId="8" fillId="9" borderId="41" xfId="3" applyFont="1" applyFill="1" applyBorder="1" applyAlignment="1" applyProtection="1">
      <alignment horizontal="left" vertical="top" wrapText="1"/>
      <protection hidden="1"/>
    </xf>
    <xf numFmtId="176" fontId="8" fillId="9" borderId="0" xfId="3" applyNumberFormat="1" applyFont="1" applyFill="1" applyAlignment="1" applyProtection="1">
      <alignment horizontal="right" vertical="center"/>
      <protection hidden="1"/>
    </xf>
    <xf numFmtId="0" fontId="8" fillId="9" borderId="83" xfId="3" applyFont="1" applyFill="1" applyBorder="1" applyAlignment="1" applyProtection="1">
      <alignment horizontal="center" vertical="center"/>
      <protection hidden="1"/>
    </xf>
    <xf numFmtId="0" fontId="9" fillId="9" borderId="7" xfId="3" applyFont="1" applyFill="1" applyBorder="1" applyAlignment="1" applyProtection="1">
      <alignment horizontal="center" vertical="center"/>
      <protection hidden="1"/>
    </xf>
    <xf numFmtId="0" fontId="9" fillId="9" borderId="8" xfId="3" applyFont="1" applyFill="1" applyBorder="1" applyAlignment="1" applyProtection="1">
      <alignment horizontal="center" vertical="center"/>
      <protection hidden="1"/>
    </xf>
    <xf numFmtId="0" fontId="9" fillId="9" borderId="84" xfId="3" applyFont="1" applyFill="1" applyBorder="1" applyAlignment="1" applyProtection="1">
      <alignment horizontal="center" vertical="center"/>
      <protection hidden="1"/>
    </xf>
    <xf numFmtId="0" fontId="8" fillId="9" borderId="48" xfId="3" applyFont="1" applyFill="1" applyBorder="1" applyAlignment="1" applyProtection="1">
      <alignment horizontal="center" vertical="center"/>
      <protection hidden="1"/>
    </xf>
    <xf numFmtId="0" fontId="9" fillId="9" borderId="33" xfId="3" applyFont="1" applyFill="1" applyBorder="1" applyAlignment="1" applyProtection="1">
      <alignment horizontal="center" vertical="center"/>
      <protection hidden="1"/>
    </xf>
    <xf numFmtId="0" fontId="9" fillId="9" borderId="36" xfId="3" applyFont="1" applyFill="1" applyBorder="1" applyAlignment="1" applyProtection="1">
      <alignment horizontal="center" vertical="center"/>
      <protection hidden="1"/>
    </xf>
    <xf numFmtId="0" fontId="9" fillId="9" borderId="82" xfId="3" applyFont="1" applyFill="1" applyBorder="1" applyAlignment="1" applyProtection="1">
      <alignment horizontal="center" vertical="center"/>
      <protection hidden="1"/>
    </xf>
    <xf numFmtId="0" fontId="9" fillId="9" borderId="73" xfId="3" applyFont="1" applyFill="1" applyBorder="1" applyAlignment="1" applyProtection="1">
      <alignment horizontal="distributed" vertical="center" indent="1"/>
      <protection hidden="1"/>
    </xf>
    <xf numFmtId="0" fontId="9" fillId="9" borderId="74" xfId="3" applyFont="1" applyFill="1" applyBorder="1" applyAlignment="1" applyProtection="1">
      <alignment horizontal="distributed" vertical="center" indent="1"/>
      <protection hidden="1"/>
    </xf>
    <xf numFmtId="0" fontId="9" fillId="9" borderId="74" xfId="3" applyFont="1" applyFill="1" applyBorder="1" applyAlignment="1" applyProtection="1">
      <alignment horizontal="left" vertical="center" shrinkToFit="1"/>
      <protection hidden="1"/>
    </xf>
    <xf numFmtId="0" fontId="9" fillId="9" borderId="75" xfId="3" applyFont="1" applyFill="1" applyBorder="1" applyAlignment="1" applyProtection="1">
      <alignment horizontal="left" vertical="center" shrinkToFit="1"/>
      <protection hidden="1"/>
    </xf>
    <xf numFmtId="0" fontId="12" fillId="9" borderId="0" xfId="3" applyFont="1" applyFill="1" applyBorder="1" applyAlignment="1" applyProtection="1">
      <alignment horizontal="center"/>
      <protection hidden="1"/>
    </xf>
    <xf numFmtId="0" fontId="11" fillId="9" borderId="67" xfId="3" applyFont="1" applyFill="1" applyBorder="1" applyAlignment="1" applyProtection="1">
      <alignment horizontal="center" vertical="center"/>
      <protection hidden="1"/>
    </xf>
    <xf numFmtId="0" fontId="11" fillId="9" borderId="68" xfId="3" applyFont="1" applyFill="1" applyBorder="1" applyAlignment="1" applyProtection="1">
      <alignment horizontal="center" vertical="center"/>
      <protection hidden="1"/>
    </xf>
    <xf numFmtId="0" fontId="9" fillId="9" borderId="69" xfId="3" applyNumberFormat="1" applyFont="1" applyFill="1" applyBorder="1" applyAlignment="1" applyProtection="1">
      <alignment horizontal="distributed" vertical="center" indent="1"/>
      <protection hidden="1"/>
    </xf>
    <xf numFmtId="0" fontId="9" fillId="9" borderId="70" xfId="3" applyNumberFormat="1" applyFont="1" applyFill="1" applyBorder="1" applyAlignment="1" applyProtection="1">
      <alignment horizontal="distributed" vertical="center" indent="1"/>
      <protection hidden="1"/>
    </xf>
    <xf numFmtId="0" fontId="9" fillId="9" borderId="70" xfId="3" applyFont="1" applyFill="1" applyBorder="1" applyAlignment="1" applyProtection="1">
      <alignment horizontal="left" vertical="center" shrinkToFit="1"/>
      <protection hidden="1"/>
    </xf>
    <xf numFmtId="0" fontId="9" fillId="9" borderId="59" xfId="3" applyFont="1" applyFill="1" applyBorder="1" applyAlignment="1" applyProtection="1">
      <alignment horizontal="left" vertical="center" shrinkToFit="1"/>
      <protection hidden="1"/>
    </xf>
    <xf numFmtId="0" fontId="13" fillId="9" borderId="0" xfId="3" applyFont="1" applyFill="1" applyBorder="1" applyAlignment="1" applyProtection="1">
      <alignment horizontal="distributed" vertical="center" justifyLastLine="1"/>
      <protection hidden="1"/>
    </xf>
    <xf numFmtId="0" fontId="8" fillId="9" borderId="33" xfId="3" applyFont="1" applyFill="1" applyBorder="1" applyAlignment="1" applyProtection="1">
      <alignment horizontal="center" vertical="center"/>
      <protection hidden="1"/>
    </xf>
    <xf numFmtId="0" fontId="8" fillId="9" borderId="80" xfId="3" applyFont="1" applyFill="1" applyBorder="1" applyAlignment="1" applyProtection="1">
      <alignment horizontal="center" vertical="center"/>
      <protection hidden="1"/>
    </xf>
    <xf numFmtId="0" fontId="8" fillId="9" borderId="36" xfId="3" applyFont="1" applyFill="1" applyBorder="1" applyAlignment="1" applyProtection="1">
      <alignment horizontal="center" vertical="center" wrapText="1"/>
      <protection hidden="1"/>
    </xf>
    <xf numFmtId="0" fontId="8" fillId="9" borderId="99" xfId="3" applyFont="1" applyFill="1" applyBorder="1" applyAlignment="1" applyProtection="1">
      <alignment horizontal="center" vertical="center"/>
      <protection hidden="1"/>
    </xf>
    <xf numFmtId="0" fontId="1" fillId="9" borderId="77" xfId="3" applyFont="1" applyFill="1" applyBorder="1" applyAlignment="1" applyProtection="1">
      <alignment horizontal="center" vertical="center" wrapText="1"/>
      <protection hidden="1"/>
    </xf>
    <xf numFmtId="0" fontId="19" fillId="9" borderId="81" xfId="3" applyFont="1" applyFill="1" applyBorder="1" applyAlignment="1" applyProtection="1">
      <alignment horizontal="center" vertical="center"/>
      <protection hidden="1"/>
    </xf>
    <xf numFmtId="0" fontId="14" fillId="9" borderId="51" xfId="3" applyFont="1" applyFill="1" applyBorder="1" applyAlignment="1" applyProtection="1">
      <alignment horizontal="distributed" vertical="center" justifyLastLine="1"/>
      <protection hidden="1"/>
    </xf>
    <xf numFmtId="0" fontId="15" fillId="9" borderId="51" xfId="3" applyFont="1" applyFill="1" applyBorder="1" applyAlignment="1" applyProtection="1">
      <alignment horizontal="distributed" vertical="center" justifyLastLine="1"/>
      <protection hidden="1"/>
    </xf>
    <xf numFmtId="0" fontId="9" fillId="9" borderId="43" xfId="3" applyFont="1" applyFill="1" applyBorder="1" applyAlignment="1" applyProtection="1">
      <alignment horizontal="center" vertical="center" shrinkToFit="1"/>
      <protection hidden="1"/>
    </xf>
    <xf numFmtId="0" fontId="11" fillId="9" borderId="67" xfId="3" applyFont="1" applyFill="1" applyBorder="1" applyAlignment="1" applyProtection="1">
      <alignment horizontal="distributed" vertical="center"/>
      <protection hidden="1"/>
    </xf>
    <xf numFmtId="0" fontId="11" fillId="9" borderId="68" xfId="3" applyFont="1" applyFill="1" applyBorder="1" applyAlignment="1" applyProtection="1">
      <alignment horizontal="distributed" vertical="center"/>
      <protection hidden="1"/>
    </xf>
    <xf numFmtId="0" fontId="9" fillId="9" borderId="69" xfId="3" applyFont="1" applyFill="1" applyBorder="1" applyAlignment="1" applyProtection="1">
      <alignment horizontal="left" vertical="center" indent="1"/>
      <protection hidden="1"/>
    </xf>
    <xf numFmtId="0" fontId="9" fillId="9" borderId="70" xfId="3" applyFont="1" applyFill="1" applyBorder="1" applyAlignment="1" applyProtection="1">
      <alignment horizontal="left" vertical="center" indent="1"/>
      <protection hidden="1"/>
    </xf>
    <xf numFmtId="0" fontId="9" fillId="9" borderId="59" xfId="3" applyFont="1" applyFill="1" applyBorder="1" applyAlignment="1" applyProtection="1">
      <alignment horizontal="left" vertical="center" indent="1"/>
      <protection hidden="1"/>
    </xf>
    <xf numFmtId="0" fontId="11" fillId="9" borderId="45" xfId="3" applyFont="1" applyFill="1" applyBorder="1" applyAlignment="1" applyProtection="1">
      <alignment horizontal="center" vertical="center" textRotation="255" shrinkToFit="1"/>
      <protection hidden="1"/>
    </xf>
    <xf numFmtId="0" fontId="11" fillId="9" borderId="35" xfId="3" applyFont="1" applyFill="1" applyBorder="1" applyAlignment="1" applyProtection="1">
      <alignment horizontal="center" vertical="center" textRotation="255" shrinkToFit="1"/>
      <protection hidden="1"/>
    </xf>
    <xf numFmtId="0" fontId="11" fillId="9" borderId="42" xfId="3" applyFont="1" applyFill="1" applyBorder="1" applyAlignment="1" applyProtection="1">
      <alignment horizontal="center" vertical="center" textRotation="255" shrinkToFit="1"/>
      <protection hidden="1"/>
    </xf>
    <xf numFmtId="0" fontId="11" fillId="9" borderId="72" xfId="3" applyFont="1" applyFill="1" applyBorder="1" applyAlignment="1" applyProtection="1">
      <alignment horizontal="center" vertical="center" textRotation="255" shrinkToFit="1"/>
      <protection hidden="1"/>
    </xf>
    <xf numFmtId="0" fontId="9" fillId="9" borderId="8" xfId="3" applyFont="1" applyFill="1" applyBorder="1" applyAlignment="1" applyProtection="1">
      <alignment horizontal="distributed" vertical="center" indent="1"/>
      <protection hidden="1"/>
    </xf>
    <xf numFmtId="0" fontId="9" fillId="9" borderId="1" xfId="3" applyFont="1" applyFill="1" applyBorder="1" applyAlignment="1" applyProtection="1">
      <alignment horizontal="distributed" vertical="center" indent="1"/>
      <protection hidden="1"/>
    </xf>
    <xf numFmtId="0" fontId="9" fillId="9" borderId="97" xfId="3" applyFont="1" applyFill="1" applyBorder="1" applyAlignment="1" applyProtection="1">
      <alignment horizontal="left" vertical="center" shrinkToFit="1"/>
      <protection hidden="1"/>
    </xf>
    <xf numFmtId="0" fontId="9" fillId="9" borderId="98" xfId="3" applyFont="1" applyFill="1" applyBorder="1" applyAlignment="1" applyProtection="1">
      <alignment horizontal="left" vertical="center" shrinkToFit="1"/>
      <protection hidden="1"/>
    </xf>
    <xf numFmtId="0" fontId="9" fillId="9" borderId="3" xfId="3" applyFont="1" applyFill="1" applyBorder="1" applyAlignment="1" applyProtection="1">
      <alignment horizontal="distributed" vertical="center" indent="1"/>
      <protection hidden="1"/>
    </xf>
    <xf numFmtId="0" fontId="9" fillId="9" borderId="4" xfId="3" applyFont="1" applyFill="1" applyBorder="1" applyAlignment="1" applyProtection="1">
      <alignment horizontal="distributed" vertical="center" indent="1"/>
      <protection hidden="1"/>
    </xf>
    <xf numFmtId="0" fontId="9" fillId="9" borderId="4" xfId="3" applyFont="1" applyFill="1" applyBorder="1" applyAlignment="1" applyProtection="1">
      <alignment horizontal="left" vertical="center" shrinkToFit="1"/>
      <protection hidden="1"/>
    </xf>
    <xf numFmtId="0" fontId="9" fillId="9" borderId="71" xfId="3" applyFont="1" applyFill="1" applyBorder="1" applyAlignment="1" applyProtection="1">
      <alignment horizontal="left" vertical="center" shrinkToFit="1"/>
      <protection hidden="1"/>
    </xf>
    <xf numFmtId="0" fontId="9" fillId="9" borderId="96" xfId="3" applyFont="1" applyFill="1" applyBorder="1" applyAlignment="1" applyProtection="1">
      <alignment horizontal="distributed" vertical="center"/>
      <protection hidden="1"/>
    </xf>
    <xf numFmtId="0" fontId="9" fillId="9" borderId="97" xfId="3" applyFont="1" applyFill="1" applyBorder="1" applyAlignment="1" applyProtection="1">
      <alignment horizontal="distributed" vertical="center"/>
      <protection hidden="1"/>
    </xf>
    <xf numFmtId="0" fontId="9" fillId="9" borderId="3" xfId="3" applyFont="1" applyFill="1" applyBorder="1" applyAlignment="1" applyProtection="1">
      <alignment horizontal="distributed" vertical="center"/>
      <protection hidden="1"/>
    </xf>
    <xf numFmtId="0" fontId="9" fillId="9" borderId="4" xfId="3" applyFont="1" applyFill="1" applyBorder="1" applyAlignment="1" applyProtection="1">
      <alignment horizontal="distributed" vertical="center"/>
      <protection hidden="1"/>
    </xf>
    <xf numFmtId="0" fontId="9" fillId="9" borderId="73" xfId="3" applyFont="1" applyFill="1" applyBorder="1" applyAlignment="1" applyProtection="1">
      <alignment horizontal="distributed" vertical="center"/>
      <protection hidden="1"/>
    </xf>
    <xf numFmtId="0" fontId="9" fillId="9" borderId="74" xfId="3" applyFont="1" applyFill="1" applyBorder="1" applyAlignment="1" applyProtection="1">
      <alignment horizontal="distributed" vertical="center"/>
      <protection hidden="1"/>
    </xf>
    <xf numFmtId="0" fontId="9" fillId="9" borderId="70" xfId="3" applyFont="1" applyFill="1" applyBorder="1" applyAlignment="1" applyProtection="1">
      <alignment horizontal="distributed" vertical="center"/>
      <protection hidden="1"/>
    </xf>
    <xf numFmtId="0" fontId="8" fillId="9" borderId="76" xfId="3" applyFont="1" applyFill="1" applyBorder="1" applyAlignment="1" applyProtection="1">
      <alignment horizontal="center" vertical="center"/>
      <protection hidden="1"/>
    </xf>
    <xf numFmtId="0" fontId="8" fillId="9" borderId="78" xfId="3" applyFont="1" applyFill="1" applyBorder="1" applyAlignment="1" applyProtection="1">
      <alignment horizontal="center" vertical="center"/>
      <protection hidden="1"/>
    </xf>
    <xf numFmtId="0" fontId="8" fillId="9" borderId="82" xfId="3" applyFont="1" applyFill="1" applyBorder="1" applyAlignment="1" applyProtection="1">
      <alignment horizontal="center" vertical="center"/>
      <protection hidden="1"/>
    </xf>
    <xf numFmtId="0" fontId="8" fillId="9" borderId="81" xfId="3" applyFont="1" applyFill="1" applyBorder="1" applyAlignment="1" applyProtection="1">
      <alignment horizontal="center" vertical="center"/>
      <protection hidden="1"/>
    </xf>
    <xf numFmtId="0" fontId="8" fillId="9" borderId="0" xfId="3" applyFont="1" applyFill="1" applyBorder="1" applyAlignment="1" applyProtection="1">
      <alignment horizontal="left" vertical="top" wrapText="1"/>
      <protection hidden="1"/>
    </xf>
    <xf numFmtId="0" fontId="9" fillId="9" borderId="43" xfId="3" applyFont="1" applyFill="1" applyBorder="1" applyAlignment="1" applyProtection="1">
      <alignment horizontal="center" vertical="center"/>
      <protection hidden="1"/>
    </xf>
    <xf numFmtId="0" fontId="11" fillId="9" borderId="40" xfId="3" applyFont="1" applyFill="1" applyBorder="1" applyAlignment="1" applyProtection="1">
      <alignment horizontal="center" vertical="center" textRotation="255" shrinkToFit="1"/>
      <protection hidden="1"/>
    </xf>
    <xf numFmtId="0" fontId="8" fillId="6" borderId="82" xfId="3" applyFont="1" applyFill="1" applyBorder="1" applyAlignment="1" applyProtection="1">
      <alignment horizontal="center" vertical="center"/>
      <protection hidden="1"/>
    </xf>
    <xf numFmtId="0" fontId="8" fillId="6" borderId="81" xfId="3" applyFont="1" applyFill="1" applyBorder="1" applyAlignment="1" applyProtection="1">
      <alignment horizontal="center" vertical="center"/>
      <protection hidden="1"/>
    </xf>
    <xf numFmtId="0" fontId="8" fillId="6" borderId="76" xfId="3" applyFont="1" applyFill="1" applyBorder="1" applyAlignment="1" applyProtection="1">
      <alignment horizontal="center" vertical="center"/>
      <protection hidden="1"/>
    </xf>
    <xf numFmtId="0" fontId="8" fillId="6" borderId="78" xfId="3" applyFont="1" applyFill="1" applyBorder="1" applyAlignment="1" applyProtection="1">
      <alignment horizontal="center" vertical="center"/>
      <protection hidden="1"/>
    </xf>
    <xf numFmtId="0" fontId="11" fillId="6" borderId="40" xfId="3" applyFont="1" applyFill="1" applyBorder="1" applyAlignment="1" applyProtection="1">
      <alignment horizontal="center" vertical="center" textRotation="255" shrinkToFit="1"/>
      <protection hidden="1"/>
    </xf>
    <xf numFmtId="0" fontId="8" fillId="6" borderId="0" xfId="3" applyFont="1" applyFill="1" applyBorder="1" applyAlignment="1" applyProtection="1">
      <alignment horizontal="left" vertical="top" wrapText="1"/>
      <protection hidden="1"/>
    </xf>
    <xf numFmtId="0" fontId="9" fillId="6" borderId="70" xfId="3" applyFont="1" applyFill="1" applyBorder="1" applyAlignment="1" applyProtection="1">
      <alignment horizontal="distributed" vertical="center"/>
      <protection hidden="1"/>
    </xf>
    <xf numFmtId="0" fontId="9" fillId="6" borderId="73" xfId="3" applyFont="1" applyFill="1" applyBorder="1" applyAlignment="1" applyProtection="1">
      <alignment horizontal="distributed" vertical="center"/>
      <protection hidden="1"/>
    </xf>
    <xf numFmtId="0" fontId="9" fillId="6" borderId="74" xfId="3" applyFont="1" applyFill="1" applyBorder="1" applyAlignment="1" applyProtection="1">
      <alignment horizontal="distributed" vertical="center"/>
      <protection hidden="1"/>
    </xf>
    <xf numFmtId="0" fontId="9" fillId="6" borderId="3" xfId="3" applyFont="1" applyFill="1" applyBorder="1" applyAlignment="1" applyProtection="1">
      <alignment horizontal="distributed" vertical="center"/>
      <protection hidden="1"/>
    </xf>
    <xf numFmtId="0" fontId="9" fillId="6" borderId="4" xfId="3" applyFont="1" applyFill="1" applyBorder="1" applyAlignment="1" applyProtection="1">
      <alignment horizontal="distributed" vertical="center"/>
      <protection hidden="1"/>
    </xf>
    <xf numFmtId="0" fontId="9" fillId="6" borderId="96" xfId="3" applyFont="1" applyFill="1" applyBorder="1" applyAlignment="1" applyProtection="1">
      <alignment horizontal="distributed" vertical="center"/>
      <protection hidden="1"/>
    </xf>
    <xf numFmtId="0" fontId="9" fillId="6" borderId="97" xfId="3" applyFont="1" applyFill="1" applyBorder="1" applyAlignment="1" applyProtection="1">
      <alignment horizontal="distributed" vertical="center"/>
      <protection hidden="1"/>
    </xf>
    <xf numFmtId="0" fontId="19" fillId="9" borderId="77" xfId="3" applyFont="1" applyFill="1" applyBorder="1" applyAlignment="1" applyProtection="1">
      <alignment horizontal="center" vertical="center" wrapText="1"/>
      <protection hidden="1"/>
    </xf>
    <xf numFmtId="0" fontId="19" fillId="6" borderId="77" xfId="3" applyFont="1" applyFill="1" applyBorder="1" applyAlignment="1" applyProtection="1">
      <alignment horizontal="center" vertical="center" wrapText="1"/>
      <protection hidden="1"/>
    </xf>
    <xf numFmtId="0" fontId="26" fillId="6" borderId="0" xfId="0" applyFont="1" applyFill="1" applyAlignment="1">
      <alignment horizontal="center" vertical="center" textRotation="255" shrinkToFit="1"/>
    </xf>
    <xf numFmtId="0" fontId="26" fillId="6" borderId="153" xfId="0" applyFont="1" applyFill="1" applyBorder="1" applyAlignment="1">
      <alignment horizontal="center" vertical="center" textRotation="255" shrinkToFit="1"/>
    </xf>
    <xf numFmtId="0" fontId="26" fillId="6" borderId="0" xfId="0" applyFont="1" applyFill="1" applyBorder="1" applyAlignment="1">
      <alignment horizontal="center" vertical="center" textRotation="255" shrinkToFit="1"/>
    </xf>
    <xf numFmtId="0" fontId="27" fillId="6" borderId="0" xfId="0" applyFont="1" applyFill="1" applyAlignment="1">
      <alignment horizontal="center" vertical="center" shrinkToFit="1"/>
    </xf>
    <xf numFmtId="0" fontId="27" fillId="6" borderId="153" xfId="0" applyFont="1" applyFill="1" applyBorder="1" applyAlignment="1">
      <alignment horizontal="center" vertical="center" shrinkToFit="1"/>
    </xf>
    <xf numFmtId="0" fontId="27" fillId="6" borderId="0" xfId="0" applyFont="1" applyFill="1" applyBorder="1" applyAlignment="1">
      <alignment horizontal="center" vertical="center" shrinkToFit="1"/>
    </xf>
    <xf numFmtId="0" fontId="29" fillId="6" borderId="153" xfId="0" applyFont="1" applyFill="1" applyBorder="1" applyAlignment="1">
      <alignment horizontal="center" vertical="center" shrinkToFit="1"/>
    </xf>
    <xf numFmtId="0" fontId="29" fillId="6" borderId="154" xfId="0" applyFont="1" applyFill="1" applyBorder="1" applyAlignment="1">
      <alignment horizontal="center" vertical="center" shrinkToFit="1"/>
    </xf>
    <xf numFmtId="0" fontId="25" fillId="6" borderId="0" xfId="0" applyFont="1" applyFill="1" applyAlignment="1">
      <alignment horizontal="center" vertical="center"/>
    </xf>
    <xf numFmtId="0" fontId="25" fillId="6" borderId="153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0" fontId="25" fillId="6" borderId="154" xfId="0" applyFont="1" applyFill="1" applyBorder="1" applyAlignment="1">
      <alignment horizontal="center" vertical="center"/>
    </xf>
    <xf numFmtId="0" fontId="28" fillId="6" borderId="153" xfId="0" applyFont="1" applyFill="1" applyBorder="1" applyAlignment="1">
      <alignment horizontal="center" vertical="center" textRotation="255" shrinkToFit="1"/>
    </xf>
    <xf numFmtId="0" fontId="28" fillId="6" borderId="154" xfId="0" applyFont="1" applyFill="1" applyBorder="1" applyAlignment="1">
      <alignment horizontal="center" vertical="center" textRotation="255" shrinkToFit="1"/>
    </xf>
    <xf numFmtId="0" fontId="4" fillId="0" borderId="158" xfId="0" applyFont="1" applyFill="1" applyBorder="1" applyAlignment="1" applyProtection="1">
      <alignment horizontal="left" vertical="center" shrinkToFit="1"/>
      <protection hidden="1"/>
    </xf>
    <xf numFmtId="0" fontId="4" fillId="0" borderId="159" xfId="0" applyFont="1" applyFill="1" applyBorder="1" applyAlignment="1" applyProtection="1">
      <alignment horizontal="left" vertical="center" shrinkToFit="1"/>
      <protection hidden="1"/>
    </xf>
    <xf numFmtId="0" fontId="4" fillId="0" borderId="160" xfId="0" applyFont="1" applyFill="1" applyBorder="1" applyAlignment="1" applyProtection="1">
      <alignment horizontal="left" vertical="center" shrinkToFit="1"/>
      <protection hidden="1"/>
    </xf>
  </cellXfs>
  <cellStyles count="4">
    <cellStyle name="標準" xfId="0" builtinId="0"/>
    <cellStyle name="標準 2" xfId="2"/>
    <cellStyle name="標準 2 2" xfId="1"/>
    <cellStyle name="標準 3" xfId="3"/>
  </cellStyles>
  <dxfs count="0"/>
  <tableStyles count="0" defaultTableStyle="TableStyleMedium2" defaultPivotStyle="PivotStyleLight16"/>
  <colors>
    <mruColors>
      <color rgb="FFCCFF99"/>
      <color rgb="FFFF66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AppData/Local/Packages/Microsoft.MicrosoftEdge_8wekyb3d8bbwe/TempState/Downloads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ColWidth="0" defaultRowHeight="18.75" zeroHeight="1" x14ac:dyDescent="0.15"/>
  <cols>
    <col min="1" max="2" width="2.85546875" style="246" customWidth="1"/>
    <col min="3" max="3" width="22.140625" style="246" bestFit="1" customWidth="1"/>
    <col min="4" max="4" width="9.140625" style="246" customWidth="1"/>
    <col min="5" max="5" width="78.42578125" style="246" customWidth="1"/>
    <col min="6" max="6" width="5.5703125" style="246" customWidth="1"/>
    <col min="7" max="16384" width="9.140625" style="246" hidden="1"/>
  </cols>
  <sheetData>
    <row r="1" spans="2:5" x14ac:dyDescent="0.15"/>
    <row r="2" spans="2:5" x14ac:dyDescent="0.15">
      <c r="C2" s="248" t="s">
        <v>183</v>
      </c>
    </row>
    <row r="3" spans="2:5" x14ac:dyDescent="0.15">
      <c r="C3" s="248"/>
    </row>
    <row r="4" spans="2:5" ht="39" customHeight="1" x14ac:dyDescent="0.15">
      <c r="B4" s="246" t="s">
        <v>180</v>
      </c>
      <c r="C4" s="402" t="s">
        <v>182</v>
      </c>
      <c r="D4" s="402"/>
      <c r="E4" s="402"/>
    </row>
    <row r="5" spans="2:5" x14ac:dyDescent="0.15">
      <c r="B5" s="246" t="s">
        <v>174</v>
      </c>
      <c r="C5" s="246" t="s">
        <v>173</v>
      </c>
      <c r="D5" s="247"/>
      <c r="E5" s="246" t="s">
        <v>181</v>
      </c>
    </row>
    <row r="6" spans="2:5" ht="39" customHeight="1" x14ac:dyDescent="0.15">
      <c r="B6" s="246" t="s">
        <v>221</v>
      </c>
      <c r="C6" s="402" t="s">
        <v>220</v>
      </c>
      <c r="D6" s="402"/>
      <c r="E6" s="402"/>
    </row>
    <row r="7" spans="2:5" ht="39" customHeight="1" x14ac:dyDescent="0.15">
      <c r="B7" s="246" t="s">
        <v>175</v>
      </c>
      <c r="C7" s="403" t="s">
        <v>176</v>
      </c>
      <c r="D7" s="404"/>
      <c r="E7" s="404"/>
    </row>
    <row r="8" spans="2:5" x14ac:dyDescent="0.15">
      <c r="B8" s="246" t="s">
        <v>175</v>
      </c>
      <c r="C8" s="246" t="s">
        <v>179</v>
      </c>
    </row>
    <row r="9" spans="2:5" ht="39" customHeight="1" x14ac:dyDescent="0.15">
      <c r="C9" s="402" t="s">
        <v>185</v>
      </c>
      <c r="D9" s="402"/>
      <c r="E9" s="402"/>
    </row>
    <row r="10" spans="2:5" x14ac:dyDescent="0.15">
      <c r="C10" s="246" t="s">
        <v>177</v>
      </c>
    </row>
    <row r="11" spans="2:5" x14ac:dyDescent="0.15">
      <c r="C11" s="385" t="s">
        <v>178</v>
      </c>
    </row>
    <row r="12" spans="2:5" ht="39" customHeight="1" x14ac:dyDescent="0.15">
      <c r="B12" s="246" t="s">
        <v>175</v>
      </c>
      <c r="C12" s="402" t="s">
        <v>184</v>
      </c>
      <c r="D12" s="402"/>
      <c r="E12" s="402"/>
    </row>
    <row r="13" spans="2:5" x14ac:dyDescent="0.15">
      <c r="B13" s="246" t="s">
        <v>216</v>
      </c>
      <c r="C13" s="246" t="s">
        <v>215</v>
      </c>
    </row>
    <row r="14" spans="2:5" ht="58.5" customHeight="1" x14ac:dyDescent="0.15">
      <c r="B14" s="248" t="s">
        <v>217</v>
      </c>
      <c r="C14" s="402" t="s">
        <v>219</v>
      </c>
      <c r="D14" s="402"/>
      <c r="E14" s="402"/>
    </row>
    <row r="15" spans="2:5" ht="58.5" customHeight="1" x14ac:dyDescent="0.15">
      <c r="B15" s="248" t="s">
        <v>217</v>
      </c>
      <c r="C15" s="402" t="s">
        <v>218</v>
      </c>
      <c r="D15" s="402"/>
      <c r="E15" s="402"/>
    </row>
    <row r="16" spans="2:5" x14ac:dyDescent="0.15"/>
    <row r="17" hidden="1" x14ac:dyDescent="0.15"/>
  </sheetData>
  <mergeCells count="7">
    <mergeCell ref="C15:E15"/>
    <mergeCell ref="C6:E6"/>
    <mergeCell ref="C7:E7"/>
    <mergeCell ref="C9:E9"/>
    <mergeCell ref="C4:E4"/>
    <mergeCell ref="C12:E12"/>
    <mergeCell ref="C14:E14"/>
  </mergeCells>
  <phoneticPr fontId="3"/>
  <pageMargins left="0.7" right="0.7" top="0.75" bottom="0.75" header="0.3" footer="0.3"/>
  <pageSetup paperSize="9" scale="84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V34"/>
  <sheetViews>
    <sheetView workbookViewId="0"/>
  </sheetViews>
  <sheetFormatPr defaultColWidth="9.140625" defaultRowHeight="18.75" zeroHeight="1" x14ac:dyDescent="0.15"/>
  <cols>
    <col min="1" max="1" width="1.7109375" style="14" customWidth="1"/>
    <col min="2" max="2" width="8.140625" style="14" customWidth="1"/>
    <col min="3" max="3" width="5.28515625" style="14" customWidth="1"/>
    <col min="4" max="4" width="19" style="14" customWidth="1"/>
    <col min="5" max="5" width="10.85546875" style="14" customWidth="1"/>
    <col min="6" max="6" width="19" style="14" customWidth="1"/>
    <col min="7" max="7" width="5.28515625" style="14" customWidth="1"/>
    <col min="8" max="8" width="12.140625" style="15" customWidth="1"/>
    <col min="9" max="10" width="9.7109375" style="14" customWidth="1"/>
    <col min="11" max="11" width="1.7109375" style="14" customWidth="1"/>
    <col min="12" max="12" width="1.7109375" style="84" customWidth="1"/>
    <col min="13" max="13" width="8.140625" style="84" customWidth="1"/>
    <col min="14" max="14" width="5.28515625" style="84" customWidth="1"/>
    <col min="15" max="15" width="19" style="84" customWidth="1"/>
    <col min="16" max="16" width="10.85546875" style="84" customWidth="1"/>
    <col min="17" max="17" width="19" style="84" customWidth="1"/>
    <col min="18" max="18" width="5.28515625" style="84" customWidth="1"/>
    <col min="19" max="19" width="12.140625" style="85" customWidth="1"/>
    <col min="20" max="21" width="9.7109375" style="84" customWidth="1"/>
    <col min="22" max="22" width="1.7109375" style="84" customWidth="1"/>
    <col min="23" max="16384" width="9.140625" style="14"/>
  </cols>
  <sheetData>
    <row r="1" spans="1:22" ht="9.9499999999999993" customHeight="1" x14ac:dyDescent="0.15">
      <c r="A1" s="128"/>
      <c r="B1" s="128"/>
      <c r="C1" s="128"/>
      <c r="D1" s="128"/>
      <c r="E1" s="128"/>
      <c r="F1" s="128"/>
      <c r="G1" s="128"/>
      <c r="H1" s="129"/>
      <c r="I1" s="128"/>
      <c r="J1" s="128"/>
      <c r="K1" s="128"/>
    </row>
    <row r="2" spans="1:22" ht="26.25" thickBot="1" x14ac:dyDescent="0.2">
      <c r="A2" s="128"/>
      <c r="B2" s="522" t="str">
        <f ca="1">CONCATENATE(大会名入力!D2,"　剣道競技　申込書")</f>
        <v>岡山県中学校秋季体育大会　剣道競技　申込書</v>
      </c>
      <c r="C2" s="522"/>
      <c r="D2" s="522"/>
      <c r="E2" s="522"/>
      <c r="F2" s="522"/>
      <c r="G2" s="522"/>
      <c r="H2" s="522"/>
      <c r="I2" s="522"/>
      <c r="J2" s="522"/>
      <c r="K2" s="128"/>
      <c r="M2" s="643" t="s">
        <v>32</v>
      </c>
      <c r="N2" s="643"/>
      <c r="O2" s="643"/>
      <c r="P2" s="643"/>
      <c r="Q2" s="643"/>
      <c r="R2" s="643"/>
      <c r="S2" s="643"/>
      <c r="T2" s="643"/>
      <c r="U2" s="643"/>
    </row>
    <row r="3" spans="1:22" s="16" customFormat="1" ht="39.950000000000003" customHeight="1" thickBot="1" x14ac:dyDescent="0.2">
      <c r="A3" s="130"/>
      <c r="B3" s="530" t="s">
        <v>115</v>
      </c>
      <c r="C3" s="531"/>
      <c r="D3" s="523" t="str">
        <f>基礎入力!F11</f>
        <v/>
      </c>
      <c r="E3" s="524"/>
      <c r="F3" s="524"/>
      <c r="G3" s="524"/>
      <c r="H3" s="524"/>
      <c r="I3" s="524"/>
      <c r="J3" s="525"/>
      <c r="K3" s="130"/>
      <c r="L3" s="86"/>
      <c r="M3" s="614" t="s">
        <v>33</v>
      </c>
      <c r="N3" s="615"/>
      <c r="O3" s="616" t="str">
        <f>基礎入力!U11</f>
        <v>美作市立 北 中学校</v>
      </c>
      <c r="P3" s="617"/>
      <c r="Q3" s="617"/>
      <c r="R3" s="617"/>
      <c r="S3" s="617"/>
      <c r="T3" s="617"/>
      <c r="U3" s="618"/>
      <c r="V3" s="86"/>
    </row>
    <row r="4" spans="1:22" s="16" customFormat="1" ht="26.1" customHeight="1" x14ac:dyDescent="0.15">
      <c r="A4" s="130"/>
      <c r="B4" s="532" t="s">
        <v>116</v>
      </c>
      <c r="C4" s="533"/>
      <c r="D4" s="536" t="str">
        <f>IF(基礎入力!E17="","",基礎入力!E17)</f>
        <v/>
      </c>
      <c r="E4" s="537"/>
      <c r="F4" s="537"/>
      <c r="G4" s="526" t="str">
        <f>基礎入力!I17</f>
        <v/>
      </c>
      <c r="H4" s="526"/>
      <c r="I4" s="526"/>
      <c r="J4" s="527"/>
      <c r="K4" s="130"/>
      <c r="L4" s="86"/>
      <c r="M4" s="619" t="s">
        <v>34</v>
      </c>
      <c r="N4" s="620"/>
      <c r="O4" s="623" t="str">
        <f>IF(基礎入力!T13="","",基礎入力!T13)</f>
        <v>大原　仙人</v>
      </c>
      <c r="P4" s="624"/>
      <c r="Q4" s="624"/>
      <c r="R4" s="625" t="str">
        <f>基礎入力!X13</f>
        <v>･校長</v>
      </c>
      <c r="S4" s="625"/>
      <c r="T4" s="625"/>
      <c r="U4" s="626"/>
      <c r="V4" s="86"/>
    </row>
    <row r="5" spans="1:22" s="16" customFormat="1" ht="26.1" customHeight="1" x14ac:dyDescent="0.15">
      <c r="A5" s="130"/>
      <c r="B5" s="532"/>
      <c r="C5" s="533"/>
      <c r="D5" s="538" t="str">
        <f>IF(基礎入力!E18="","",基礎入力!E18)</f>
        <v/>
      </c>
      <c r="E5" s="539"/>
      <c r="F5" s="539"/>
      <c r="G5" s="528" t="str">
        <f>基礎入力!I18</f>
        <v/>
      </c>
      <c r="H5" s="528"/>
      <c r="I5" s="528"/>
      <c r="J5" s="529"/>
      <c r="K5" s="130"/>
      <c r="L5" s="86"/>
      <c r="M5" s="619"/>
      <c r="N5" s="620"/>
      <c r="O5" s="627" t="str">
        <f>IF(基礎入力!T14="","",基礎入力!T14)</f>
        <v>佐々木　小次郎</v>
      </c>
      <c r="P5" s="628"/>
      <c r="Q5" s="628"/>
      <c r="R5" s="629" t="str">
        <f>基礎入力!X14</f>
        <v>･教員</v>
      </c>
      <c r="S5" s="629"/>
      <c r="T5" s="629"/>
      <c r="U5" s="630"/>
      <c r="V5" s="86"/>
    </row>
    <row r="6" spans="1:22" s="16" customFormat="1" ht="26.1" customHeight="1" x14ac:dyDescent="0.15">
      <c r="A6" s="130"/>
      <c r="B6" s="532"/>
      <c r="C6" s="533"/>
      <c r="D6" s="538" t="str">
        <f>IF(基礎入力!E19="","",基礎入力!E19)</f>
        <v/>
      </c>
      <c r="E6" s="539"/>
      <c r="F6" s="539"/>
      <c r="G6" s="528" t="str">
        <f>基礎入力!I19</f>
        <v/>
      </c>
      <c r="H6" s="528"/>
      <c r="I6" s="528"/>
      <c r="J6" s="529"/>
      <c r="K6" s="130"/>
      <c r="L6" s="86"/>
      <c r="M6" s="619"/>
      <c r="N6" s="620"/>
      <c r="O6" s="627" t="str">
        <f>IF(基礎入力!T15="","",基礎入力!T15)</f>
        <v>新免　幸太郎</v>
      </c>
      <c r="P6" s="628"/>
      <c r="Q6" s="628"/>
      <c r="R6" s="629" t="str">
        <f>基礎入力!X15</f>
        <v>･教員</v>
      </c>
      <c r="S6" s="629"/>
      <c r="T6" s="629"/>
      <c r="U6" s="630"/>
      <c r="V6" s="86"/>
    </row>
    <row r="7" spans="1:22" s="16" customFormat="1" ht="26.1" customHeight="1" thickBot="1" x14ac:dyDescent="0.2">
      <c r="A7" s="130"/>
      <c r="B7" s="534"/>
      <c r="C7" s="535"/>
      <c r="D7" s="542" t="str">
        <f>IF(基礎入力!E20="","",基礎入力!E20)</f>
        <v/>
      </c>
      <c r="E7" s="543"/>
      <c r="F7" s="543"/>
      <c r="G7" s="540" t="str">
        <f>基礎入力!I20</f>
        <v/>
      </c>
      <c r="H7" s="540"/>
      <c r="I7" s="540"/>
      <c r="J7" s="541"/>
      <c r="K7" s="130"/>
      <c r="L7" s="86"/>
      <c r="M7" s="621"/>
      <c r="N7" s="622"/>
      <c r="O7" s="593" t="str">
        <f>IF(基礎入力!T16="","",基礎入力!T16)</f>
        <v>二天　　通</v>
      </c>
      <c r="P7" s="594"/>
      <c r="Q7" s="594"/>
      <c r="R7" s="595" t="str">
        <f>基礎入力!X16</f>
        <v>･部活動指導員</v>
      </c>
      <c r="S7" s="595"/>
      <c r="T7" s="595"/>
      <c r="U7" s="596"/>
      <c r="V7" s="86"/>
    </row>
    <row r="8" spans="1:22" s="17" customFormat="1" ht="39.950000000000003" customHeight="1" thickBot="1" x14ac:dyDescent="0.35">
      <c r="A8" s="132"/>
      <c r="B8" s="515" t="s">
        <v>130</v>
      </c>
      <c r="C8" s="515"/>
      <c r="D8" s="515"/>
      <c r="E8" s="515" t="s">
        <v>131</v>
      </c>
      <c r="F8" s="515"/>
      <c r="G8" s="132"/>
      <c r="H8" s="133"/>
      <c r="I8" s="132"/>
      <c r="J8" s="132"/>
      <c r="K8" s="132"/>
      <c r="L8" s="87"/>
      <c r="M8" s="597" t="s">
        <v>35</v>
      </c>
      <c r="N8" s="597"/>
      <c r="O8" s="597"/>
      <c r="P8" s="597" t="s">
        <v>79</v>
      </c>
      <c r="Q8" s="597"/>
      <c r="R8" s="87"/>
      <c r="S8" s="88"/>
      <c r="T8" s="87"/>
      <c r="U8" s="87"/>
      <c r="V8" s="87"/>
    </row>
    <row r="9" spans="1:22" s="16" customFormat="1" ht="30" customHeight="1" thickBot="1" x14ac:dyDescent="0.2">
      <c r="A9" s="130"/>
      <c r="B9" s="516" t="s">
        <v>119</v>
      </c>
      <c r="C9" s="517"/>
      <c r="D9" s="518" t="str">
        <f>IF(基礎入力!E22="","",基礎入力!E22)</f>
        <v/>
      </c>
      <c r="E9" s="519"/>
      <c r="F9" s="519"/>
      <c r="G9" s="520" t="str">
        <f>基礎入力!I22</f>
        <v/>
      </c>
      <c r="H9" s="520"/>
      <c r="I9" s="520"/>
      <c r="J9" s="521"/>
      <c r="K9" s="130"/>
      <c r="L9" s="86"/>
      <c r="M9" s="598" t="s">
        <v>36</v>
      </c>
      <c r="N9" s="599"/>
      <c r="O9" s="600" t="str">
        <f>基礎入力!T22</f>
        <v>宮本　武蔵</v>
      </c>
      <c r="P9" s="601"/>
      <c r="Q9" s="601"/>
      <c r="R9" s="602" t="str">
        <f>基礎入力!X22</f>
        <v>･教職員</v>
      </c>
      <c r="S9" s="602"/>
      <c r="T9" s="602"/>
      <c r="U9" s="603"/>
      <c r="V9" s="86"/>
    </row>
    <row r="10" spans="1:22" x14ac:dyDescent="0.15">
      <c r="A10" s="128"/>
      <c r="B10" s="165"/>
      <c r="C10" s="135"/>
      <c r="D10" s="550" t="s">
        <v>132</v>
      </c>
      <c r="E10" s="550"/>
      <c r="F10" s="550"/>
      <c r="G10" s="136"/>
      <c r="H10" s="551" t="s">
        <v>122</v>
      </c>
      <c r="I10" s="553" t="s">
        <v>133</v>
      </c>
      <c r="J10" s="659" t="s">
        <v>134</v>
      </c>
      <c r="K10" s="128"/>
      <c r="M10" s="90"/>
      <c r="N10" s="91"/>
      <c r="O10" s="604" t="s">
        <v>37</v>
      </c>
      <c r="P10" s="604"/>
      <c r="Q10" s="604"/>
      <c r="R10" s="92"/>
      <c r="S10" s="605" t="s">
        <v>38</v>
      </c>
      <c r="T10" s="607" t="s">
        <v>77</v>
      </c>
      <c r="U10" s="658" t="s">
        <v>78</v>
      </c>
    </row>
    <row r="11" spans="1:22" ht="24.75" thickBot="1" x14ac:dyDescent="0.2">
      <c r="A11" s="128"/>
      <c r="B11" s="166"/>
      <c r="C11" s="137"/>
      <c r="D11" s="555" t="s">
        <v>123</v>
      </c>
      <c r="E11" s="556"/>
      <c r="F11" s="556"/>
      <c r="G11" s="138"/>
      <c r="H11" s="552"/>
      <c r="I11" s="554"/>
      <c r="J11" s="510"/>
      <c r="K11" s="128"/>
      <c r="M11" s="93"/>
      <c r="N11" s="94"/>
      <c r="O11" s="611" t="s">
        <v>39</v>
      </c>
      <c r="P11" s="612"/>
      <c r="Q11" s="612"/>
      <c r="R11" s="95"/>
      <c r="S11" s="606"/>
      <c r="T11" s="608"/>
      <c r="U11" s="610"/>
    </row>
    <row r="12" spans="1:22" s="18" customFormat="1" ht="15.95" customHeight="1" thickTop="1" x14ac:dyDescent="0.2">
      <c r="A12" s="139"/>
      <c r="B12" s="557">
        <v>1</v>
      </c>
      <c r="C12" s="140"/>
      <c r="D12" s="141" t="str">
        <f>IF(男子個人入力!F5="","",男子個人入力!F5)</f>
        <v/>
      </c>
      <c r="E12" s="142"/>
      <c r="F12" s="143" t="str">
        <f>IF(男子個人入力!G5="","",男子個人入力!G5)</f>
        <v/>
      </c>
      <c r="G12" s="144"/>
      <c r="H12" s="558" t="str">
        <f>IF(男子個人入力!H5="","",男子個人入力!H5)</f>
        <v/>
      </c>
      <c r="I12" s="559" t="str">
        <f>IF(男子個人入力!I5="","",男子個人入力!I5)</f>
        <v/>
      </c>
      <c r="J12" s="511" t="str">
        <f>IF(男子個人入力!J5="","",男子個人入力!J5)</f>
        <v/>
      </c>
      <c r="K12" s="139"/>
      <c r="L12" s="96"/>
      <c r="M12" s="589">
        <v>1</v>
      </c>
      <c r="N12" s="97"/>
      <c r="O12" s="98" t="str">
        <f>IF(男子個人入力!F18="","",男子個人入力!F18)</f>
        <v>ひがし</v>
      </c>
      <c r="P12" s="99"/>
      <c r="Q12" s="100" t="str">
        <f>IF(男子個人入力!G18="","",男子個人入力!G18)</f>
        <v>こういちろう</v>
      </c>
      <c r="R12" s="101"/>
      <c r="S12" s="590">
        <f>IF(男子個人入力!H18="","",男子個人入力!H18)</f>
        <v>3</v>
      </c>
      <c r="T12" s="591">
        <f>IF(男子個人入力!I18="","",男子個人入力!I18)</f>
        <v>1</v>
      </c>
      <c r="U12" s="592" t="str">
        <f>IF(男子個人入力!J18="","",男子個人入力!J18)</f>
        <v/>
      </c>
      <c r="V12" s="96"/>
    </row>
    <row r="13" spans="1:22" s="16" customFormat="1" ht="30" customHeight="1" x14ac:dyDescent="0.15">
      <c r="A13" s="130"/>
      <c r="B13" s="545"/>
      <c r="C13" s="145"/>
      <c r="D13" s="146" t="str">
        <f>IF(男子個人入力!D5="","",男子個人入力!D5)</f>
        <v/>
      </c>
      <c r="E13" s="147"/>
      <c r="F13" s="148" t="str">
        <f>IF(男子個人入力!E5="","",男子個人入力!E5)</f>
        <v/>
      </c>
      <c r="G13" s="149"/>
      <c r="H13" s="547"/>
      <c r="I13" s="549"/>
      <c r="J13" s="512"/>
      <c r="K13" s="130"/>
      <c r="L13" s="86"/>
      <c r="M13" s="585"/>
      <c r="N13" s="102"/>
      <c r="O13" s="103" t="str">
        <f>IF(男子個人入力!D18="","",男子個人入力!D18)</f>
        <v>比嘉氏</v>
      </c>
      <c r="P13" s="104"/>
      <c r="Q13" s="105" t="str">
        <f>IF(男子個人入力!E18="","",男子個人入力!E18)</f>
        <v>浩一郎</v>
      </c>
      <c r="R13" s="106"/>
      <c r="S13" s="586"/>
      <c r="T13" s="587"/>
      <c r="U13" s="588"/>
      <c r="V13" s="86"/>
    </row>
    <row r="14" spans="1:22" s="18" customFormat="1" ht="15.95" customHeight="1" x14ac:dyDescent="0.2">
      <c r="A14" s="139"/>
      <c r="B14" s="544">
        <v>2</v>
      </c>
      <c r="C14" s="150"/>
      <c r="D14" s="151" t="str">
        <f>IF(男子個人入力!F6="","",男子個人入力!F6)</f>
        <v/>
      </c>
      <c r="E14" s="152"/>
      <c r="F14" s="153" t="str">
        <f>IF(男子個人入力!G6="","",男子個人入力!G6)</f>
        <v/>
      </c>
      <c r="G14" s="154"/>
      <c r="H14" s="546" t="str">
        <f>IF(男子個人入力!H6="","",男子個人入力!H6)</f>
        <v/>
      </c>
      <c r="I14" s="548" t="str">
        <f>IF(男子個人入力!I6="","",男子個人入力!I6)</f>
        <v/>
      </c>
      <c r="J14" s="513" t="str">
        <f>IF(男子個人入力!J6="","",男子個人入力!J6)</f>
        <v/>
      </c>
      <c r="K14" s="139"/>
      <c r="L14" s="96"/>
      <c r="M14" s="575">
        <v>2</v>
      </c>
      <c r="N14" s="107"/>
      <c r="O14" s="108" t="str">
        <f>IF(男子個人入力!F19="","",男子個人入力!F19)</f>
        <v>にし</v>
      </c>
      <c r="P14" s="109"/>
      <c r="Q14" s="110" t="str">
        <f>IF(男子個人入力!G19="","",男子個人入力!G19)</f>
        <v>あきら</v>
      </c>
      <c r="R14" s="111"/>
      <c r="S14" s="577">
        <f>IF(男子個人入力!H19="","",男子個人入力!H19)</f>
        <v>2</v>
      </c>
      <c r="T14" s="579">
        <f>IF(男子個人入力!I19="","",男子個人入力!I19)</f>
        <v>2</v>
      </c>
      <c r="U14" s="581" t="str">
        <f>IF(男子個人入力!J19="","",男子個人入力!J19)</f>
        <v/>
      </c>
      <c r="V14" s="96"/>
    </row>
    <row r="15" spans="1:22" s="16" customFormat="1" ht="30" customHeight="1" x14ac:dyDescent="0.15">
      <c r="A15" s="130"/>
      <c r="B15" s="545"/>
      <c r="C15" s="145"/>
      <c r="D15" s="146" t="str">
        <f>IF(男子個人入力!D6="","",男子個人入力!D6)</f>
        <v/>
      </c>
      <c r="E15" s="147"/>
      <c r="F15" s="148" t="str">
        <f>IF(男子個人入力!E6="","",男子個人入力!E6)</f>
        <v/>
      </c>
      <c r="G15" s="149"/>
      <c r="H15" s="547"/>
      <c r="I15" s="549"/>
      <c r="J15" s="512"/>
      <c r="K15" s="130"/>
      <c r="L15" s="86"/>
      <c r="M15" s="585"/>
      <c r="N15" s="102"/>
      <c r="O15" s="103" t="str">
        <f>IF(男子個人入力!D19="","",男子個人入力!D19)</f>
        <v>爾志</v>
      </c>
      <c r="P15" s="104"/>
      <c r="Q15" s="105" t="str">
        <f>IF(男子個人入力!E19="","",男子個人入力!E19)</f>
        <v>輝</v>
      </c>
      <c r="R15" s="106"/>
      <c r="S15" s="586"/>
      <c r="T15" s="587"/>
      <c r="U15" s="588"/>
      <c r="V15" s="86"/>
    </row>
    <row r="16" spans="1:22" s="18" customFormat="1" ht="15.95" customHeight="1" x14ac:dyDescent="0.2">
      <c r="A16" s="139"/>
      <c r="B16" s="544">
        <v>3</v>
      </c>
      <c r="C16" s="150"/>
      <c r="D16" s="151" t="str">
        <f>IF(男子個人入力!F7="","",男子個人入力!F7)</f>
        <v/>
      </c>
      <c r="E16" s="152"/>
      <c r="F16" s="153" t="str">
        <f>IF(男子個人入力!G7="","",男子個人入力!G7)</f>
        <v/>
      </c>
      <c r="G16" s="154"/>
      <c r="H16" s="546" t="str">
        <f>IF(男子個人入力!H7="","",男子個人入力!H7)</f>
        <v/>
      </c>
      <c r="I16" s="548" t="str">
        <f>IF(男子個人入力!I7="","",男子個人入力!I7)</f>
        <v/>
      </c>
      <c r="J16" s="513" t="str">
        <f>IF(男子個人入力!J7="","",男子個人入力!J7)</f>
        <v/>
      </c>
      <c r="K16" s="139"/>
      <c r="L16" s="96"/>
      <c r="M16" s="575">
        <v>3</v>
      </c>
      <c r="N16" s="107"/>
      <c r="O16" s="108" t="str">
        <f>IF(男子個人入力!F20="","",男子個人入力!F20)</f>
        <v>みなみ</v>
      </c>
      <c r="P16" s="109"/>
      <c r="Q16" s="110" t="str">
        <f>IF(男子個人入力!G20="","",男子個人入力!G20)</f>
        <v>しょうざぶろう</v>
      </c>
      <c r="R16" s="111"/>
      <c r="S16" s="577">
        <f>IF(男子個人入力!H20="","",男子個人入力!H20)</f>
        <v>1</v>
      </c>
      <c r="T16" s="579">
        <f>IF(男子個人入力!I20="","",男子個人入力!I20)</f>
        <v>3</v>
      </c>
      <c r="U16" s="581" t="str">
        <f>IF(男子個人入力!J20="","",男子個人入力!J20)</f>
        <v/>
      </c>
      <c r="V16" s="96"/>
    </row>
    <row r="17" spans="1:22" s="16" customFormat="1" ht="30" customHeight="1" x14ac:dyDescent="0.15">
      <c r="A17" s="130"/>
      <c r="B17" s="545"/>
      <c r="C17" s="145"/>
      <c r="D17" s="146" t="str">
        <f>IF(男子個人入力!D7="","",男子個人入力!D7)</f>
        <v/>
      </c>
      <c r="E17" s="147"/>
      <c r="F17" s="148" t="str">
        <f>IF(男子個人入力!E7="","",男子個人入力!E7)</f>
        <v/>
      </c>
      <c r="G17" s="149"/>
      <c r="H17" s="547"/>
      <c r="I17" s="549"/>
      <c r="J17" s="512"/>
      <c r="K17" s="130"/>
      <c r="L17" s="86"/>
      <c r="M17" s="585"/>
      <c r="N17" s="102"/>
      <c r="O17" s="103" t="str">
        <f>IF(男子個人入力!D20="","",男子個人入力!D20)</f>
        <v>美波</v>
      </c>
      <c r="P17" s="104"/>
      <c r="Q17" s="105" t="str">
        <f>IF(男子個人入力!E20="","",男子個人入力!E20)</f>
        <v>祥三郎</v>
      </c>
      <c r="R17" s="106"/>
      <c r="S17" s="586"/>
      <c r="T17" s="587"/>
      <c r="U17" s="588"/>
      <c r="V17" s="86"/>
    </row>
    <row r="18" spans="1:22" s="18" customFormat="1" ht="15.95" customHeight="1" x14ac:dyDescent="0.2">
      <c r="A18" s="139"/>
      <c r="B18" s="544">
        <v>4</v>
      </c>
      <c r="C18" s="150"/>
      <c r="D18" s="151" t="str">
        <f>IF(男子個人入力!F8="","",男子個人入力!F8)</f>
        <v/>
      </c>
      <c r="E18" s="152"/>
      <c r="F18" s="153" t="str">
        <f>IF(男子個人入力!G8="","",男子個人入力!G8)</f>
        <v/>
      </c>
      <c r="G18" s="154"/>
      <c r="H18" s="546" t="str">
        <f>IF(男子個人入力!H8="","",男子個人入力!H8)</f>
        <v/>
      </c>
      <c r="I18" s="548" t="str">
        <f>IF(男子個人入力!I8="","",男子個人入力!I8)</f>
        <v/>
      </c>
      <c r="J18" s="513" t="str">
        <f>IF(男子個人入力!J8="","",男子個人入力!J8)</f>
        <v/>
      </c>
      <c r="K18" s="139"/>
      <c r="L18" s="96"/>
      <c r="M18" s="575">
        <v>4</v>
      </c>
      <c r="N18" s="107"/>
      <c r="O18" s="108" t="str">
        <f>IF(男子個人入力!F21="","",男子個人入力!F21)</f>
        <v>きた</v>
      </c>
      <c r="P18" s="109"/>
      <c r="Q18" s="110" t="str">
        <f>IF(男子個人入力!G21="","",男子個人入力!G21)</f>
        <v>たろう</v>
      </c>
      <c r="R18" s="111"/>
      <c r="S18" s="577">
        <f>IF(男子個人入力!H21="","",男子個人入力!H21)</f>
        <v>1</v>
      </c>
      <c r="T18" s="579">
        <f>IF(男子個人入力!I21="","",男子個人入力!I21)</f>
        <v>3</v>
      </c>
      <c r="U18" s="581" t="str">
        <f>IF(男子個人入力!J21="","",男子個人入力!J21)</f>
        <v/>
      </c>
      <c r="V18" s="96"/>
    </row>
    <row r="19" spans="1:22" s="16" customFormat="1" ht="30" customHeight="1" x14ac:dyDescent="0.15">
      <c r="A19" s="130"/>
      <c r="B19" s="545"/>
      <c r="C19" s="145"/>
      <c r="D19" s="146" t="str">
        <f>IF(男子個人入力!D8="","",男子個人入力!D8)</f>
        <v/>
      </c>
      <c r="E19" s="147"/>
      <c r="F19" s="148" t="str">
        <f>IF(男子個人入力!E8="","",男子個人入力!E8)</f>
        <v/>
      </c>
      <c r="G19" s="149"/>
      <c r="H19" s="547"/>
      <c r="I19" s="549"/>
      <c r="J19" s="512"/>
      <c r="K19" s="130"/>
      <c r="L19" s="86"/>
      <c r="M19" s="585"/>
      <c r="N19" s="102"/>
      <c r="O19" s="103" t="str">
        <f>IF(男子個人入力!D21="","",男子個人入力!D21)</f>
        <v>喜多</v>
      </c>
      <c r="P19" s="104"/>
      <c r="Q19" s="105" t="str">
        <f>IF(男子個人入力!E21="","",男子個人入力!E21)</f>
        <v>太郎</v>
      </c>
      <c r="R19" s="106"/>
      <c r="S19" s="586"/>
      <c r="T19" s="587"/>
      <c r="U19" s="588"/>
      <c r="V19" s="86"/>
    </row>
    <row r="20" spans="1:22" s="18" customFormat="1" ht="15.95" customHeight="1" x14ac:dyDescent="0.2">
      <c r="A20" s="139"/>
      <c r="B20" s="544">
        <v>5</v>
      </c>
      <c r="C20" s="150"/>
      <c r="D20" s="151" t="str">
        <f>IF(男子個人入力!F9="","",男子個人入力!F9)</f>
        <v/>
      </c>
      <c r="E20" s="152"/>
      <c r="F20" s="153" t="str">
        <f>IF(男子個人入力!G9="","",男子個人入力!G9)</f>
        <v/>
      </c>
      <c r="G20" s="154"/>
      <c r="H20" s="546" t="str">
        <f>IF(男子個人入力!H9="","",男子個人入力!H9)</f>
        <v/>
      </c>
      <c r="I20" s="548" t="str">
        <f>IF(男子個人入力!I9="","",男子個人入力!I9)</f>
        <v/>
      </c>
      <c r="J20" s="513" t="str">
        <f>IF(男子個人入力!J9="","",男子個人入力!J9)</f>
        <v/>
      </c>
      <c r="K20" s="139"/>
      <c r="L20" s="96"/>
      <c r="M20" s="575">
        <v>5</v>
      </c>
      <c r="N20" s="107"/>
      <c r="O20" s="108" t="str">
        <f>IF(男子個人入力!F22="","",男子個人入力!F22)</f>
        <v>うえ</v>
      </c>
      <c r="P20" s="109"/>
      <c r="Q20" s="110" t="str">
        <f>IF(男子個人入力!G22="","",男子個人入力!G22)</f>
        <v>ひかる</v>
      </c>
      <c r="R20" s="111"/>
      <c r="S20" s="577">
        <f>IF(男子個人入力!H22="","",男子個人入力!H22)</f>
        <v>2</v>
      </c>
      <c r="T20" s="579">
        <f>IF(男子個人入力!I22="","",男子個人入力!I22)</f>
        <v>8</v>
      </c>
      <c r="U20" s="581" t="str">
        <f>IF(男子個人入力!J22="","",男子個人入力!J22)</f>
        <v/>
      </c>
      <c r="V20" s="96"/>
    </row>
    <row r="21" spans="1:22" s="16" customFormat="1" ht="30" customHeight="1" x14ac:dyDescent="0.15">
      <c r="A21" s="130"/>
      <c r="B21" s="545"/>
      <c r="C21" s="145"/>
      <c r="D21" s="146" t="str">
        <f>IF(男子個人入力!D9="","",男子個人入力!D9)</f>
        <v/>
      </c>
      <c r="E21" s="147"/>
      <c r="F21" s="148" t="str">
        <f>IF(男子個人入力!E9="","",男子個人入力!E9)</f>
        <v/>
      </c>
      <c r="G21" s="149"/>
      <c r="H21" s="547"/>
      <c r="I21" s="549"/>
      <c r="J21" s="512"/>
      <c r="K21" s="130"/>
      <c r="L21" s="86"/>
      <c r="M21" s="585"/>
      <c r="N21" s="102"/>
      <c r="O21" s="103" t="str">
        <f>IF(男子個人入力!D22="","",男子個人入力!D22)</f>
        <v>宇江</v>
      </c>
      <c r="P21" s="104"/>
      <c r="Q21" s="105" t="str">
        <f>IF(男子個人入力!E22="","",男子個人入力!E22)</f>
        <v>輝</v>
      </c>
      <c r="R21" s="106"/>
      <c r="S21" s="586"/>
      <c r="T21" s="587"/>
      <c r="U21" s="588"/>
      <c r="V21" s="86"/>
    </row>
    <row r="22" spans="1:22" s="18" customFormat="1" ht="15.95" customHeight="1" x14ac:dyDescent="0.2">
      <c r="A22" s="139"/>
      <c r="B22" s="544">
        <v>6</v>
      </c>
      <c r="C22" s="150"/>
      <c r="D22" s="151" t="str">
        <f>IF(男子個人入力!F10="","",男子個人入力!F10)</f>
        <v/>
      </c>
      <c r="E22" s="152"/>
      <c r="F22" s="153" t="str">
        <f>IF(男子個人入力!G10="","",男子個人入力!G10)</f>
        <v/>
      </c>
      <c r="G22" s="154"/>
      <c r="H22" s="546" t="str">
        <f>IF(男子個人入力!H10="","",男子個人入力!H10)</f>
        <v/>
      </c>
      <c r="I22" s="548" t="str">
        <f>IF(男子個人入力!I10="","",男子個人入力!I10)</f>
        <v/>
      </c>
      <c r="J22" s="513" t="str">
        <f>IF(男子個人入力!J10="","",男子個人入力!J10)</f>
        <v/>
      </c>
      <c r="K22" s="139"/>
      <c r="L22" s="96"/>
      <c r="M22" s="575">
        <v>6</v>
      </c>
      <c r="N22" s="107"/>
      <c r="O22" s="108" t="str">
        <f>IF(男子個人入力!F23="","",男子個人入力!F23)</f>
        <v>なか</v>
      </c>
      <c r="P22" s="109"/>
      <c r="Q22" s="110" t="str">
        <f>IF(男子個人入力!G23="","",男子個人入力!G23)</f>
        <v>はじめ</v>
      </c>
      <c r="R22" s="111"/>
      <c r="S22" s="577">
        <f>IF(男子個人入力!H23="","",男子個人入力!H23)</f>
        <v>3</v>
      </c>
      <c r="T22" s="579">
        <f>IF(男子個人入力!I23="","",男子個人入力!I23)</f>
        <v>8</v>
      </c>
      <c r="U22" s="581" t="str">
        <f>IF(男子個人入力!J23="","",男子個人入力!J23)</f>
        <v/>
      </c>
      <c r="V22" s="96"/>
    </row>
    <row r="23" spans="1:22" s="16" customFormat="1" ht="30" customHeight="1" x14ac:dyDescent="0.15">
      <c r="A23" s="130"/>
      <c r="B23" s="545"/>
      <c r="C23" s="145"/>
      <c r="D23" s="146" t="str">
        <f>IF(男子個人入力!D10="","",男子個人入力!D10)</f>
        <v/>
      </c>
      <c r="E23" s="147"/>
      <c r="F23" s="148" t="str">
        <f>IF(男子個人入力!E10="","",男子個人入力!E10)</f>
        <v/>
      </c>
      <c r="G23" s="149"/>
      <c r="H23" s="547"/>
      <c r="I23" s="549"/>
      <c r="J23" s="512"/>
      <c r="K23" s="130"/>
      <c r="L23" s="86"/>
      <c r="M23" s="585"/>
      <c r="N23" s="102"/>
      <c r="O23" s="103" t="str">
        <f>IF(男子個人入力!D23="","",男子個人入力!D23)</f>
        <v>中</v>
      </c>
      <c r="P23" s="104"/>
      <c r="Q23" s="105" t="str">
        <f>IF(男子個人入力!E23="","",男子個人入力!E23)</f>
        <v>一</v>
      </c>
      <c r="R23" s="106"/>
      <c r="S23" s="586"/>
      <c r="T23" s="587"/>
      <c r="U23" s="588"/>
      <c r="V23" s="86"/>
    </row>
    <row r="24" spans="1:22" s="18" customFormat="1" ht="15.95" customHeight="1" x14ac:dyDescent="0.2">
      <c r="A24" s="139"/>
      <c r="B24" s="544">
        <v>7</v>
      </c>
      <c r="C24" s="150"/>
      <c r="D24" s="151" t="str">
        <f>IF(男子個人入力!F11="","",男子個人入力!F11)</f>
        <v/>
      </c>
      <c r="E24" s="152"/>
      <c r="F24" s="153" t="str">
        <f>IF(男子個人入力!G11="","",男子個人入力!G11)</f>
        <v/>
      </c>
      <c r="G24" s="154"/>
      <c r="H24" s="546" t="str">
        <f>IF(男子個人入力!H11="","",男子個人入力!H11)</f>
        <v/>
      </c>
      <c r="I24" s="548" t="str">
        <f>IF(男子個人入力!I11="","",男子個人入力!I11)</f>
        <v/>
      </c>
      <c r="J24" s="513" t="str">
        <f>IF(男子個人入力!J11="","",男子個人入力!J11)</f>
        <v/>
      </c>
      <c r="K24" s="139"/>
      <c r="L24" s="96"/>
      <c r="M24" s="575">
        <v>7</v>
      </c>
      <c r="N24" s="107"/>
      <c r="O24" s="108" t="str">
        <f>IF(男子個人入力!F24="","",男子個人入力!F24)</f>
        <v>した</v>
      </c>
      <c r="P24" s="109"/>
      <c r="Q24" s="110" t="str">
        <f>IF(男子個人入力!G24="","",男子個人入力!G24)</f>
        <v>しんざぶろう</v>
      </c>
      <c r="R24" s="111"/>
      <c r="S24" s="577">
        <f>IF(男子個人入力!H24="","",男子個人入力!H24)</f>
        <v>3</v>
      </c>
      <c r="T24" s="579">
        <f>IF(男子個人入力!I24="","",男子個人入力!I24)</f>
        <v>16</v>
      </c>
      <c r="U24" s="581" t="str">
        <f>IF(男子個人入力!J24="","",男子個人入力!J24)</f>
        <v/>
      </c>
      <c r="V24" s="96"/>
    </row>
    <row r="25" spans="1:22" s="16" customFormat="1" ht="30" customHeight="1" x14ac:dyDescent="0.15">
      <c r="A25" s="130"/>
      <c r="B25" s="545"/>
      <c r="C25" s="145"/>
      <c r="D25" s="146" t="str">
        <f>IF(男子個人入力!D11="","",男子個人入力!D11)</f>
        <v/>
      </c>
      <c r="E25" s="147"/>
      <c r="F25" s="148" t="str">
        <f>IF(男子個人入力!E11="","",男子個人入力!E11)</f>
        <v/>
      </c>
      <c r="G25" s="149"/>
      <c r="H25" s="547"/>
      <c r="I25" s="549"/>
      <c r="J25" s="512"/>
      <c r="K25" s="130"/>
      <c r="L25" s="86"/>
      <c r="M25" s="585"/>
      <c r="N25" s="102"/>
      <c r="O25" s="103" t="str">
        <f>IF(男子個人入力!D24="","",男子個人入力!D24)</f>
        <v>志多</v>
      </c>
      <c r="P25" s="104"/>
      <c r="Q25" s="105" t="str">
        <f>IF(男子個人入力!E24="","",男子個人入力!E24)</f>
        <v>信三郎</v>
      </c>
      <c r="R25" s="106"/>
      <c r="S25" s="586"/>
      <c r="T25" s="587"/>
      <c r="U25" s="588"/>
      <c r="V25" s="86"/>
    </row>
    <row r="26" spans="1:22" s="18" customFormat="1" ht="15.95" customHeight="1" x14ac:dyDescent="0.2">
      <c r="A26" s="139"/>
      <c r="B26" s="544">
        <v>8</v>
      </c>
      <c r="C26" s="150"/>
      <c r="D26" s="151" t="str">
        <f>IF(男子個人入力!F12="","",男子個人入力!F12)</f>
        <v/>
      </c>
      <c r="E26" s="152"/>
      <c r="F26" s="153" t="str">
        <f>IF(男子個人入力!G12="","",男子個人入力!G12)</f>
        <v/>
      </c>
      <c r="G26" s="154"/>
      <c r="H26" s="546" t="str">
        <f>IF(男子個人入力!H12="","",男子個人入力!H12)</f>
        <v/>
      </c>
      <c r="I26" s="548" t="str">
        <f>IF(男子個人入力!I12="","",男子個人入力!I12)</f>
        <v/>
      </c>
      <c r="J26" s="513" t="str">
        <f>IF(男子個人入力!J12="","",男子個人入力!J12)</f>
        <v/>
      </c>
      <c r="K26" s="139"/>
      <c r="L26" s="96"/>
      <c r="M26" s="575">
        <v>8</v>
      </c>
      <c r="N26" s="107"/>
      <c r="O26" s="108" t="str">
        <f>IF(男子個人入力!F25="","",男子個人入力!F25)</f>
        <v>れおなるど</v>
      </c>
      <c r="P26" s="109"/>
      <c r="Q26" s="110" t="str">
        <f>IF(男子個人入力!G25="","",男子個人入力!G25)</f>
        <v>きょうしろう</v>
      </c>
      <c r="R26" s="111"/>
      <c r="S26" s="577">
        <f>IF(男子個人入力!H25="","",男子個人入力!H25)</f>
        <v>3</v>
      </c>
      <c r="T26" s="579">
        <f>IF(男子個人入力!I25="","",男子個人入力!I25)</f>
        <v>32</v>
      </c>
      <c r="U26" s="581" t="str">
        <f>IF(男子個人入力!J25="","",男子個人入力!J25)</f>
        <v>○</v>
      </c>
      <c r="V26" s="96"/>
    </row>
    <row r="27" spans="1:22" s="16" customFormat="1" ht="30" customHeight="1" thickBot="1" x14ac:dyDescent="0.2">
      <c r="A27" s="130"/>
      <c r="B27" s="564"/>
      <c r="C27" s="155"/>
      <c r="D27" s="156" t="str">
        <f>IF(男子個人入力!D12="","",男子個人入力!D12)</f>
        <v/>
      </c>
      <c r="E27" s="157"/>
      <c r="F27" s="158" t="str">
        <f>IF(男子個人入力!E12="","",男子個人入力!E12)</f>
        <v/>
      </c>
      <c r="G27" s="159"/>
      <c r="H27" s="565"/>
      <c r="I27" s="566"/>
      <c r="J27" s="514"/>
      <c r="K27" s="130"/>
      <c r="L27" s="86"/>
      <c r="M27" s="576"/>
      <c r="N27" s="112"/>
      <c r="O27" s="113" t="str">
        <f>IF(男子個人入力!D25="","",男子個人入力!D25)</f>
        <v>レオナルド</v>
      </c>
      <c r="P27" s="114"/>
      <c r="Q27" s="115" t="str">
        <f>IF(男子個人入力!E25="","",男子個人入力!E25)</f>
        <v>京四朗</v>
      </c>
      <c r="R27" s="116"/>
      <c r="S27" s="578"/>
      <c r="T27" s="580"/>
      <c r="U27" s="582"/>
      <c r="V27" s="86"/>
    </row>
    <row r="28" spans="1:22" ht="45" customHeight="1" x14ac:dyDescent="0.15">
      <c r="A28" s="128"/>
      <c r="B28" s="569" t="s">
        <v>135</v>
      </c>
      <c r="C28" s="569"/>
      <c r="D28" s="569"/>
      <c r="E28" s="569"/>
      <c r="F28" s="569"/>
      <c r="G28" s="569"/>
      <c r="H28" s="569"/>
      <c r="I28" s="569"/>
      <c r="J28" s="569"/>
      <c r="K28" s="128"/>
      <c r="M28" s="583" t="s">
        <v>40</v>
      </c>
      <c r="N28" s="583"/>
      <c r="O28" s="583"/>
      <c r="P28" s="583"/>
      <c r="Q28" s="583"/>
      <c r="R28" s="583"/>
      <c r="S28" s="583"/>
      <c r="T28" s="583"/>
      <c r="U28" s="583"/>
    </row>
    <row r="29" spans="1:22" x14ac:dyDescent="0.15">
      <c r="A29" s="128"/>
      <c r="B29" s="128"/>
      <c r="C29" s="128"/>
      <c r="D29" s="128"/>
      <c r="E29" s="128"/>
      <c r="F29" s="567">
        <f ca="1">TODAY()</f>
        <v>44414</v>
      </c>
      <c r="G29" s="567"/>
      <c r="H29" s="567"/>
      <c r="I29" s="128"/>
      <c r="J29" s="128"/>
      <c r="K29" s="128"/>
      <c r="Q29" s="584">
        <f ca="1">TODAY()</f>
        <v>44414</v>
      </c>
      <c r="R29" s="584"/>
      <c r="S29" s="584"/>
    </row>
    <row r="30" spans="1:22" x14ac:dyDescent="0.15">
      <c r="A30" s="128"/>
      <c r="B30" s="128"/>
      <c r="C30" s="128"/>
      <c r="D30" s="161" t="s">
        <v>136</v>
      </c>
      <c r="E30" s="568" t="str">
        <f>IF(基礎入力!E7="","",基礎入力!E7)</f>
        <v/>
      </c>
      <c r="F30" s="568"/>
      <c r="G30" s="568"/>
      <c r="H30" s="568"/>
      <c r="I30" s="568"/>
      <c r="J30" s="568"/>
      <c r="K30" s="128"/>
      <c r="O30" s="117" t="s">
        <v>41</v>
      </c>
      <c r="P30" s="570" t="str">
        <f>IF(基礎入力!T7="","",基礎入力!T7)</f>
        <v>〒７０９－３１５２　美作市大浦下町１－１０－２２</v>
      </c>
      <c r="Q30" s="570"/>
      <c r="R30" s="570"/>
      <c r="S30" s="570"/>
      <c r="T30" s="570"/>
      <c r="U30" s="570"/>
    </row>
    <row r="31" spans="1:22" ht="26.25" customHeight="1" x14ac:dyDescent="0.15">
      <c r="A31" s="128"/>
      <c r="B31" s="128"/>
      <c r="C31" s="128"/>
      <c r="D31" s="161" t="s">
        <v>137</v>
      </c>
      <c r="E31" s="560" t="str">
        <f>基礎入力!F11</f>
        <v/>
      </c>
      <c r="F31" s="560"/>
      <c r="G31" s="560"/>
      <c r="H31" s="560"/>
      <c r="I31" s="560"/>
      <c r="J31" s="167"/>
      <c r="K31" s="128"/>
      <c r="O31" s="117" t="s">
        <v>42</v>
      </c>
      <c r="P31" s="571" t="str">
        <f>基礎入力!U11</f>
        <v>美作市立 北 中学校</v>
      </c>
      <c r="Q31" s="571"/>
      <c r="R31" s="571"/>
      <c r="S31" s="571"/>
      <c r="T31" s="571"/>
      <c r="U31" s="118"/>
    </row>
    <row r="32" spans="1:22" ht="10.5" customHeight="1" x14ac:dyDescent="0.15">
      <c r="A32" s="128"/>
      <c r="B32" s="128"/>
      <c r="C32" s="128"/>
      <c r="D32" s="161"/>
      <c r="E32" s="162"/>
      <c r="F32" s="162"/>
      <c r="G32" s="162"/>
      <c r="H32" s="162"/>
      <c r="I32" s="162"/>
      <c r="J32" s="162"/>
      <c r="K32" s="128"/>
      <c r="O32" s="117"/>
      <c r="P32" s="119"/>
      <c r="Q32" s="119"/>
      <c r="R32" s="119"/>
      <c r="S32" s="119"/>
      <c r="T32" s="119"/>
      <c r="U32" s="119"/>
    </row>
    <row r="33" spans="1:21" ht="25.5" x14ac:dyDescent="0.15">
      <c r="A33" s="128"/>
      <c r="B33" s="128"/>
      <c r="C33" s="128"/>
      <c r="D33" s="161" t="s">
        <v>138</v>
      </c>
      <c r="E33" s="561" t="str">
        <f>IF(基礎入力!E11="","",基礎入力!E11)</f>
        <v/>
      </c>
      <c r="F33" s="562"/>
      <c r="G33" s="562"/>
      <c r="H33" s="168" t="s">
        <v>139</v>
      </c>
      <c r="I33" s="164"/>
      <c r="J33" s="164"/>
      <c r="K33" s="128"/>
      <c r="O33" s="117" t="s">
        <v>43</v>
      </c>
      <c r="P33" s="572" t="str">
        <f>IF(基礎入力!T11="","",基礎入力!T11)</f>
        <v>大原　仙人</v>
      </c>
      <c r="Q33" s="573"/>
      <c r="R33" s="573"/>
      <c r="S33" s="123" t="s">
        <v>44</v>
      </c>
      <c r="T33" s="121"/>
      <c r="U33" s="121"/>
    </row>
    <row r="34" spans="1:21" ht="9.9499999999999993" customHeight="1" x14ac:dyDescent="0.15">
      <c r="A34" s="128"/>
      <c r="B34" s="128"/>
      <c r="C34" s="128"/>
      <c r="D34" s="128"/>
      <c r="E34" s="563"/>
      <c r="F34" s="563"/>
      <c r="G34" s="563"/>
      <c r="H34" s="128"/>
      <c r="I34" s="164"/>
      <c r="J34" s="164"/>
      <c r="K34" s="128"/>
      <c r="P34" s="574"/>
      <c r="Q34" s="574"/>
      <c r="R34" s="574"/>
      <c r="S34" s="84"/>
      <c r="T34" s="121"/>
      <c r="U34" s="121"/>
    </row>
  </sheetData>
  <sheetProtection sheet="1" objects="1" scenarios="1"/>
  <mergeCells count="120">
    <mergeCell ref="H12:H13"/>
    <mergeCell ref="I12:I13"/>
    <mergeCell ref="G9:J9"/>
    <mergeCell ref="B3:C3"/>
    <mergeCell ref="B4:C7"/>
    <mergeCell ref="D4:F4"/>
    <mergeCell ref="D5:F5"/>
    <mergeCell ref="D6:F6"/>
    <mergeCell ref="D7:F7"/>
    <mergeCell ref="B8:D8"/>
    <mergeCell ref="E8:F8"/>
    <mergeCell ref="B9:C9"/>
    <mergeCell ref="D9:F9"/>
    <mergeCell ref="J10:J11"/>
    <mergeCell ref="J12:J13"/>
    <mergeCell ref="E31:I31"/>
    <mergeCell ref="E33:G33"/>
    <mergeCell ref="E34:G34"/>
    <mergeCell ref="B26:B27"/>
    <mergeCell ref="H26:H27"/>
    <mergeCell ref="I26:I27"/>
    <mergeCell ref="F29:H29"/>
    <mergeCell ref="B16:B17"/>
    <mergeCell ref="H16:H17"/>
    <mergeCell ref="I16:I17"/>
    <mergeCell ref="J14:J15"/>
    <mergeCell ref="J16:J17"/>
    <mergeCell ref="J18:J19"/>
    <mergeCell ref="J20:J21"/>
    <mergeCell ref="B2:J2"/>
    <mergeCell ref="D3:J3"/>
    <mergeCell ref="G4:J4"/>
    <mergeCell ref="G5:J5"/>
    <mergeCell ref="G6:J6"/>
    <mergeCell ref="G7:J7"/>
    <mergeCell ref="B18:B19"/>
    <mergeCell ref="H18:H19"/>
    <mergeCell ref="I18:I19"/>
    <mergeCell ref="B20:B21"/>
    <mergeCell ref="H20:H21"/>
    <mergeCell ref="I20:I21"/>
    <mergeCell ref="B14:B15"/>
    <mergeCell ref="H14:H15"/>
    <mergeCell ref="I14:I15"/>
    <mergeCell ref="D10:F10"/>
    <mergeCell ref="H10:H11"/>
    <mergeCell ref="I10:I11"/>
    <mergeCell ref="D11:F11"/>
    <mergeCell ref="B12:B13"/>
    <mergeCell ref="J22:J23"/>
    <mergeCell ref="J24:J25"/>
    <mergeCell ref="J26:J27"/>
    <mergeCell ref="B28:J28"/>
    <mergeCell ref="E30:J30"/>
    <mergeCell ref="B22:B23"/>
    <mergeCell ref="H22:H23"/>
    <mergeCell ref="I22:I23"/>
    <mergeCell ref="B24:B25"/>
    <mergeCell ref="H24:H25"/>
    <mergeCell ref="I24:I25"/>
    <mergeCell ref="M2:U2"/>
    <mergeCell ref="M3:N3"/>
    <mergeCell ref="O3:U3"/>
    <mergeCell ref="M4:N7"/>
    <mergeCell ref="O4:Q4"/>
    <mergeCell ref="R4:U4"/>
    <mergeCell ref="O5:Q5"/>
    <mergeCell ref="R5:U5"/>
    <mergeCell ref="O6:Q6"/>
    <mergeCell ref="R6:U6"/>
    <mergeCell ref="O7:Q7"/>
    <mergeCell ref="R7:U7"/>
    <mergeCell ref="M8:O8"/>
    <mergeCell ref="P8:Q8"/>
    <mergeCell ref="M9:N9"/>
    <mergeCell ref="O9:Q9"/>
    <mergeCell ref="R9:U9"/>
    <mergeCell ref="O10:Q10"/>
    <mergeCell ref="S10:S11"/>
    <mergeCell ref="T10:T11"/>
    <mergeCell ref="U10:U11"/>
    <mergeCell ref="O11:Q11"/>
    <mergeCell ref="M14:M15"/>
    <mergeCell ref="S14:S15"/>
    <mergeCell ref="T14:T15"/>
    <mergeCell ref="U14:U15"/>
    <mergeCell ref="M16:M17"/>
    <mergeCell ref="S16:S17"/>
    <mergeCell ref="T16:T17"/>
    <mergeCell ref="U16:U17"/>
    <mergeCell ref="M12:M13"/>
    <mergeCell ref="S12:S13"/>
    <mergeCell ref="T12:T13"/>
    <mergeCell ref="U12:U13"/>
    <mergeCell ref="M22:M23"/>
    <mergeCell ref="S22:S23"/>
    <mergeCell ref="T22:T23"/>
    <mergeCell ref="U22:U23"/>
    <mergeCell ref="M24:M25"/>
    <mergeCell ref="S24:S25"/>
    <mergeCell ref="T24:T25"/>
    <mergeCell ref="U24:U25"/>
    <mergeCell ref="M18:M19"/>
    <mergeCell ref="S18:S19"/>
    <mergeCell ref="T18:T19"/>
    <mergeCell ref="U18:U19"/>
    <mergeCell ref="M20:M21"/>
    <mergeCell ref="S20:S21"/>
    <mergeCell ref="T20:T21"/>
    <mergeCell ref="U20:U21"/>
    <mergeCell ref="P30:U30"/>
    <mergeCell ref="P31:T31"/>
    <mergeCell ref="P33:R33"/>
    <mergeCell ref="P34:R34"/>
    <mergeCell ref="M26:M27"/>
    <mergeCell ref="S26:S27"/>
    <mergeCell ref="T26:T27"/>
    <mergeCell ref="U26:U27"/>
    <mergeCell ref="M28:U28"/>
    <mergeCell ref="Q29:S29"/>
  </mergeCells>
  <phoneticPr fontId="3" type="Hiragana"/>
  <dataValidations count="1">
    <dataValidation imeMode="on" allowBlank="1" showInputMessage="1" showErrorMessage="1" sqref="D12:F27 H26:J26 H24:J24 H22:J22 H20:J20 H18:J18 H16:J16 H14:J14 H12:J12 O12:Q27 S26:U26 S24:U24 S22:U22 S20:U20 S18:U18 S16:U16 S14:U14 S12:U12"/>
  </dataValidation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R35"/>
  <sheetViews>
    <sheetView workbookViewId="0"/>
  </sheetViews>
  <sheetFormatPr defaultColWidth="0" defaultRowHeight="18.75" zeroHeight="1" x14ac:dyDescent="0.15"/>
  <cols>
    <col min="1" max="1" width="1.7109375" style="128" customWidth="1"/>
    <col min="2" max="2" width="14.7109375" style="128" customWidth="1"/>
    <col min="3" max="3" width="5.28515625" style="128" customWidth="1"/>
    <col min="4" max="4" width="19" style="128" customWidth="1"/>
    <col min="5" max="5" width="10.85546875" style="128" customWidth="1"/>
    <col min="6" max="6" width="19" style="128" customWidth="1"/>
    <col min="7" max="7" width="5.28515625" style="128" customWidth="1"/>
    <col min="8" max="8" width="14.7109375" style="129" customWidth="1"/>
    <col min="9" max="9" width="1.7109375" style="128" customWidth="1"/>
    <col min="10" max="10" width="1.7109375" style="14" customWidth="1"/>
    <col min="11" max="11" width="14.7109375" style="14" customWidth="1"/>
    <col min="12" max="12" width="5.28515625" style="14" customWidth="1"/>
    <col min="13" max="13" width="19" style="14" customWidth="1"/>
    <col min="14" max="14" width="10.85546875" style="14" customWidth="1"/>
    <col min="15" max="15" width="19" style="14" customWidth="1"/>
    <col min="16" max="16" width="5.28515625" style="14" customWidth="1"/>
    <col min="17" max="17" width="14.7109375" style="15" customWidth="1"/>
    <col min="18" max="18" width="1.7109375" style="14" customWidth="1"/>
    <col min="19" max="16384" width="9.140625" style="14" hidden="1"/>
  </cols>
  <sheetData>
    <row r="1" spans="1:18" ht="9.9499999999999993" customHeight="1" x14ac:dyDescent="0.15">
      <c r="J1" s="84"/>
      <c r="K1" s="84"/>
      <c r="L1" s="84"/>
      <c r="M1" s="84"/>
      <c r="N1" s="84"/>
      <c r="O1" s="84"/>
      <c r="P1" s="84"/>
      <c r="Q1" s="85"/>
      <c r="R1" s="84"/>
    </row>
    <row r="2" spans="1:18" ht="26.25" thickBot="1" x14ac:dyDescent="0.2">
      <c r="B2" s="522" t="str">
        <f ca="1">CONCATENATE(大会名入力!D2,"　剣道競技　申込書")</f>
        <v>岡山県中学校秋季体育大会　剣道競技　申込書</v>
      </c>
      <c r="C2" s="522"/>
      <c r="D2" s="522"/>
      <c r="E2" s="522"/>
      <c r="F2" s="522"/>
      <c r="G2" s="522"/>
      <c r="H2" s="522"/>
      <c r="J2" s="84"/>
      <c r="K2" s="643" t="s">
        <v>32</v>
      </c>
      <c r="L2" s="643"/>
      <c r="M2" s="643"/>
      <c r="N2" s="643"/>
      <c r="O2" s="643"/>
      <c r="P2" s="643"/>
      <c r="Q2" s="643"/>
      <c r="R2" s="84"/>
    </row>
    <row r="3" spans="1:18" s="16" customFormat="1" ht="39.950000000000003" customHeight="1" thickBot="1" x14ac:dyDescent="0.2">
      <c r="A3" s="130"/>
      <c r="B3" s="134" t="s">
        <v>115</v>
      </c>
      <c r="C3" s="131"/>
      <c r="D3" s="524" t="str">
        <f>基礎入力!F11</f>
        <v/>
      </c>
      <c r="E3" s="524"/>
      <c r="F3" s="524"/>
      <c r="G3" s="524"/>
      <c r="H3" s="525"/>
      <c r="I3" s="130"/>
      <c r="J3" s="86"/>
      <c r="K3" s="89" t="s">
        <v>33</v>
      </c>
      <c r="L3" s="124"/>
      <c r="M3" s="617" t="str">
        <f>基礎入力!U11</f>
        <v>美作市立 北 中学校</v>
      </c>
      <c r="N3" s="617"/>
      <c r="O3" s="617"/>
      <c r="P3" s="617"/>
      <c r="Q3" s="618"/>
      <c r="R3" s="86"/>
    </row>
    <row r="4" spans="1:18" s="16" customFormat="1" ht="26.1" customHeight="1" x14ac:dyDescent="0.15">
      <c r="A4" s="130"/>
      <c r="B4" s="649" t="s">
        <v>116</v>
      </c>
      <c r="C4" s="656" t="str">
        <f>IF(基礎入力!E17="","",基礎入力!E17)</f>
        <v/>
      </c>
      <c r="D4" s="657"/>
      <c r="E4" s="657"/>
      <c r="F4" s="526" t="str">
        <f>基礎入力!I17</f>
        <v/>
      </c>
      <c r="G4" s="526"/>
      <c r="H4" s="527"/>
      <c r="I4" s="130"/>
      <c r="J4" s="86"/>
      <c r="K4" s="644" t="s">
        <v>34</v>
      </c>
      <c r="L4" s="631" t="str">
        <f>IF(基礎入力!T17="","",基礎入力!T17)</f>
        <v>肥子　巌</v>
      </c>
      <c r="M4" s="632"/>
      <c r="N4" s="632"/>
      <c r="O4" s="625" t="str">
        <f>基礎入力!X17</f>
        <v>･教員</v>
      </c>
      <c r="P4" s="625"/>
      <c r="Q4" s="626"/>
      <c r="R4" s="86"/>
    </row>
    <row r="5" spans="1:18" s="16" customFormat="1" ht="26.1" customHeight="1" x14ac:dyDescent="0.15">
      <c r="A5" s="130"/>
      <c r="B5" s="532"/>
      <c r="C5" s="654" t="str">
        <f>IF(基礎入力!E18="","",基礎入力!E18)</f>
        <v/>
      </c>
      <c r="D5" s="655"/>
      <c r="E5" s="655"/>
      <c r="F5" s="528" t="str">
        <f>基礎入力!I18</f>
        <v/>
      </c>
      <c r="G5" s="528"/>
      <c r="H5" s="529"/>
      <c r="I5" s="130"/>
      <c r="J5" s="86"/>
      <c r="K5" s="619"/>
      <c r="L5" s="633" t="str">
        <f>IF(基礎入力!T18="","",基礎入力!T18)</f>
        <v>新免　幸太郎</v>
      </c>
      <c r="M5" s="634"/>
      <c r="N5" s="634"/>
      <c r="O5" s="629" t="str">
        <f>基礎入力!X18</f>
        <v>･教員</v>
      </c>
      <c r="P5" s="629"/>
      <c r="Q5" s="630"/>
      <c r="R5" s="86"/>
    </row>
    <row r="6" spans="1:18" s="16" customFormat="1" ht="26.1" customHeight="1" x14ac:dyDescent="0.15">
      <c r="A6" s="130"/>
      <c r="B6" s="532"/>
      <c r="C6" s="654" t="str">
        <f>IF(基礎入力!E19="","",基礎入力!E19)</f>
        <v/>
      </c>
      <c r="D6" s="655"/>
      <c r="E6" s="655"/>
      <c r="F6" s="528" t="str">
        <f>基礎入力!I19</f>
        <v/>
      </c>
      <c r="G6" s="528"/>
      <c r="H6" s="529"/>
      <c r="I6" s="130"/>
      <c r="J6" s="86"/>
      <c r="K6" s="619"/>
      <c r="L6" s="633" t="str">
        <f>IF(基礎入力!T19="","",基礎入力!T19)</f>
        <v>二天　　通</v>
      </c>
      <c r="M6" s="634"/>
      <c r="N6" s="634"/>
      <c r="O6" s="629" t="str">
        <f>基礎入力!X19</f>
        <v>･部活動指導員</v>
      </c>
      <c r="P6" s="629"/>
      <c r="Q6" s="630"/>
      <c r="R6" s="86"/>
    </row>
    <row r="7" spans="1:18" s="16" customFormat="1" ht="26.1" customHeight="1" thickBot="1" x14ac:dyDescent="0.2">
      <c r="A7" s="130"/>
      <c r="B7" s="534"/>
      <c r="C7" s="652" t="str">
        <f>IF(基礎入力!E20="","",基礎入力!E20)</f>
        <v/>
      </c>
      <c r="D7" s="653"/>
      <c r="E7" s="653"/>
      <c r="F7" s="540" t="str">
        <f>基礎入力!I20</f>
        <v/>
      </c>
      <c r="G7" s="540"/>
      <c r="H7" s="541"/>
      <c r="I7" s="130"/>
      <c r="J7" s="86"/>
      <c r="K7" s="621"/>
      <c r="L7" s="125"/>
      <c r="M7" s="636" t="str">
        <f>IF(基礎入力!T20="","",基礎入力!T20)</f>
        <v/>
      </c>
      <c r="N7" s="636"/>
      <c r="O7" s="595" t="str">
        <f>基礎入力!X20</f>
        <v/>
      </c>
      <c r="P7" s="595"/>
      <c r="Q7" s="596"/>
      <c r="R7" s="86"/>
    </row>
    <row r="8" spans="1:18" s="17" customFormat="1" ht="39.950000000000003" customHeight="1" thickBot="1" x14ac:dyDescent="0.35">
      <c r="A8" s="132"/>
      <c r="B8" s="515" t="s">
        <v>117</v>
      </c>
      <c r="C8" s="515"/>
      <c r="D8" s="515"/>
      <c r="E8" s="515" t="s">
        <v>131</v>
      </c>
      <c r="F8" s="515"/>
      <c r="G8" s="132"/>
      <c r="H8" s="133"/>
      <c r="I8" s="132"/>
      <c r="J8" s="87"/>
      <c r="K8" s="597" t="s">
        <v>75</v>
      </c>
      <c r="L8" s="597"/>
      <c r="M8" s="597"/>
      <c r="N8" s="597" t="s">
        <v>79</v>
      </c>
      <c r="O8" s="597"/>
      <c r="P8" s="87"/>
      <c r="Q8" s="88"/>
      <c r="R8" s="87"/>
    </row>
    <row r="9" spans="1:18" s="16" customFormat="1" ht="30" customHeight="1" thickBot="1" x14ac:dyDescent="0.2">
      <c r="A9" s="130"/>
      <c r="B9" s="134" t="s">
        <v>119</v>
      </c>
      <c r="C9" s="131"/>
      <c r="D9" s="651" t="str">
        <f>IF(基礎入力!E24="","",基礎入力!E24)</f>
        <v/>
      </c>
      <c r="E9" s="651"/>
      <c r="F9" s="520" t="str">
        <f>基礎入力!I24</f>
        <v/>
      </c>
      <c r="G9" s="520"/>
      <c r="H9" s="521"/>
      <c r="I9" s="130"/>
      <c r="J9" s="86"/>
      <c r="K9" s="89" t="s">
        <v>36</v>
      </c>
      <c r="L9" s="124"/>
      <c r="M9" s="637" t="str">
        <f>IF(基礎入力!T24="","",基礎入力!T24)</f>
        <v>新免　幸太郎</v>
      </c>
      <c r="N9" s="637"/>
      <c r="O9" s="602" t="str">
        <f>基礎入力!X24</f>
        <v>･教職員</v>
      </c>
      <c r="P9" s="602"/>
      <c r="Q9" s="603"/>
      <c r="R9" s="86"/>
    </row>
    <row r="10" spans="1:18" x14ac:dyDescent="0.15">
      <c r="B10" s="647" t="s">
        <v>120</v>
      </c>
      <c r="C10" s="135"/>
      <c r="D10" s="550" t="s">
        <v>121</v>
      </c>
      <c r="E10" s="550"/>
      <c r="F10" s="550"/>
      <c r="G10" s="136"/>
      <c r="H10" s="645" t="s">
        <v>122</v>
      </c>
      <c r="J10" s="84"/>
      <c r="K10" s="638" t="s">
        <v>68</v>
      </c>
      <c r="L10" s="91"/>
      <c r="M10" s="604" t="s">
        <v>37</v>
      </c>
      <c r="N10" s="604"/>
      <c r="O10" s="604"/>
      <c r="P10" s="92"/>
      <c r="Q10" s="640" t="s">
        <v>38</v>
      </c>
      <c r="R10" s="84"/>
    </row>
    <row r="11" spans="1:18" ht="24.75" thickBot="1" x14ac:dyDescent="0.2">
      <c r="B11" s="648"/>
      <c r="C11" s="137"/>
      <c r="D11" s="555" t="s">
        <v>123</v>
      </c>
      <c r="E11" s="556"/>
      <c r="F11" s="556"/>
      <c r="G11" s="138"/>
      <c r="H11" s="646"/>
      <c r="J11" s="84"/>
      <c r="K11" s="639"/>
      <c r="L11" s="94"/>
      <c r="M11" s="611" t="s">
        <v>39</v>
      </c>
      <c r="N11" s="612"/>
      <c r="O11" s="612"/>
      <c r="P11" s="95"/>
      <c r="Q11" s="641"/>
      <c r="R11" s="84"/>
    </row>
    <row r="12" spans="1:18" s="18" customFormat="1" ht="15.95" customHeight="1" thickTop="1" x14ac:dyDescent="0.2">
      <c r="A12" s="139"/>
      <c r="B12" s="557" t="s">
        <v>2</v>
      </c>
      <c r="C12" s="140"/>
      <c r="D12" s="141" t="str">
        <f>IF(男子団体入力!E5="","",男子団体入力!E5)</f>
        <v/>
      </c>
      <c r="E12" s="142"/>
      <c r="F12" s="143" t="str">
        <f>IF(男子団体入力!F5="","",男子団体入力!F5)</f>
        <v/>
      </c>
      <c r="G12" s="144"/>
      <c r="H12" s="511" t="str">
        <f>IF(男子団体入力!G5="","",男子団体入力!G5)</f>
        <v/>
      </c>
      <c r="I12" s="139"/>
      <c r="J12" s="96"/>
      <c r="K12" s="589" t="s">
        <v>69</v>
      </c>
      <c r="L12" s="97"/>
      <c r="M12" s="98" t="str">
        <f>IF(男子団体入力!E17="","",男子団体入力!E17)</f>
        <v>ひがし</v>
      </c>
      <c r="N12" s="99"/>
      <c r="O12" s="100" t="str">
        <f>IF(男子団体入力!F17="","",男子団体入力!F17)</f>
        <v>こういちろう</v>
      </c>
      <c r="P12" s="101"/>
      <c r="Q12" s="592">
        <f>IF(男子団体入力!G17="","",男子団体入力!G17)</f>
        <v>3</v>
      </c>
      <c r="R12" s="96"/>
    </row>
    <row r="13" spans="1:18" s="16" customFormat="1" ht="30" customHeight="1" x14ac:dyDescent="0.15">
      <c r="A13" s="130"/>
      <c r="B13" s="545"/>
      <c r="C13" s="145"/>
      <c r="D13" s="146" t="str">
        <f>IF(男子団体入力!C5="","",男子団体入力!C5)</f>
        <v/>
      </c>
      <c r="E13" s="147"/>
      <c r="F13" s="148" t="str">
        <f>IF(男子団体入力!D5="","",男子団体入力!D5)</f>
        <v/>
      </c>
      <c r="G13" s="149"/>
      <c r="H13" s="512"/>
      <c r="I13" s="130"/>
      <c r="J13" s="86"/>
      <c r="K13" s="585"/>
      <c r="L13" s="102"/>
      <c r="M13" s="103" t="str">
        <f>IF(男子団体入力!C17="","",男子団体入力!C17)</f>
        <v>比嘉氏</v>
      </c>
      <c r="N13" s="104"/>
      <c r="O13" s="105" t="str">
        <f>IF(男子団体入力!D17="","",男子団体入力!D17)</f>
        <v>浩一郎</v>
      </c>
      <c r="P13" s="106"/>
      <c r="Q13" s="588"/>
      <c r="R13" s="86"/>
    </row>
    <row r="14" spans="1:18" s="18" customFormat="1" ht="15.95" customHeight="1" x14ac:dyDescent="0.2">
      <c r="A14" s="139"/>
      <c r="B14" s="544" t="s">
        <v>3</v>
      </c>
      <c r="C14" s="150"/>
      <c r="D14" s="151" t="str">
        <f>IF(男子団体入力!E6="","",男子団体入力!E6)</f>
        <v/>
      </c>
      <c r="E14" s="152"/>
      <c r="F14" s="153" t="str">
        <f>IF(男子団体入力!F6="","",男子団体入力!F6)</f>
        <v/>
      </c>
      <c r="G14" s="154"/>
      <c r="H14" s="513" t="str">
        <f>IF(男子団体入力!G6="","",男子団体入力!G6)</f>
        <v/>
      </c>
      <c r="I14" s="139"/>
      <c r="J14" s="96"/>
      <c r="K14" s="575" t="s">
        <v>70</v>
      </c>
      <c r="L14" s="107"/>
      <c r="M14" s="108" t="str">
        <f>IF(男子団体入力!E18="","",男子団体入力!E18)</f>
        <v>にし</v>
      </c>
      <c r="N14" s="109"/>
      <c r="O14" s="110" t="str">
        <f>IF(男子団体入力!F18="","",男子団体入力!F18)</f>
        <v>あきら</v>
      </c>
      <c r="P14" s="111"/>
      <c r="Q14" s="581">
        <f>IF(男子団体入力!G18="","",男子団体入力!G18)</f>
        <v>2</v>
      </c>
      <c r="R14" s="96"/>
    </row>
    <row r="15" spans="1:18" s="16" customFormat="1" ht="30" customHeight="1" x14ac:dyDescent="0.15">
      <c r="A15" s="130"/>
      <c r="B15" s="545"/>
      <c r="C15" s="145"/>
      <c r="D15" s="146" t="str">
        <f>IF(男子団体入力!C6="","",男子団体入力!C6)</f>
        <v/>
      </c>
      <c r="E15" s="147"/>
      <c r="F15" s="148" t="str">
        <f>IF(男子団体入力!D6="","",男子団体入力!D6)</f>
        <v/>
      </c>
      <c r="G15" s="149"/>
      <c r="H15" s="512"/>
      <c r="I15" s="130"/>
      <c r="J15" s="86"/>
      <c r="K15" s="585"/>
      <c r="L15" s="102"/>
      <c r="M15" s="103" t="str">
        <f>IF(男子団体入力!C18="","",男子団体入力!C18)</f>
        <v>爾志</v>
      </c>
      <c r="N15" s="104"/>
      <c r="O15" s="105" t="str">
        <f>IF(男子団体入力!D18="","",男子団体入力!D18)</f>
        <v>輝</v>
      </c>
      <c r="P15" s="106"/>
      <c r="Q15" s="588"/>
      <c r="R15" s="86"/>
    </row>
    <row r="16" spans="1:18" s="18" customFormat="1" ht="15.95" customHeight="1" x14ac:dyDescent="0.2">
      <c r="A16" s="139"/>
      <c r="B16" s="544" t="s">
        <v>4</v>
      </c>
      <c r="C16" s="150"/>
      <c r="D16" s="151" t="str">
        <f>IF(男子団体入力!E7="","",男子団体入力!E7)</f>
        <v/>
      </c>
      <c r="E16" s="152"/>
      <c r="F16" s="153" t="str">
        <f>IF(男子団体入力!F7="","",男子団体入力!F7)</f>
        <v/>
      </c>
      <c r="G16" s="154"/>
      <c r="H16" s="513" t="str">
        <f>IF(男子団体入力!G7="","",男子団体入力!G7)</f>
        <v/>
      </c>
      <c r="I16" s="139"/>
      <c r="J16" s="96"/>
      <c r="K16" s="575" t="s">
        <v>71</v>
      </c>
      <c r="L16" s="107"/>
      <c r="M16" s="108" t="str">
        <f>IF(男子団体入力!E19="","",男子団体入力!E19)</f>
        <v>みなみ</v>
      </c>
      <c r="N16" s="109"/>
      <c r="O16" s="110" t="str">
        <f>IF(男子団体入力!F19="","",男子団体入力!F19)</f>
        <v>しょうざぶろう</v>
      </c>
      <c r="P16" s="111"/>
      <c r="Q16" s="581">
        <f>IF(男子団体入力!G19="","",男子団体入力!G19)</f>
        <v>1</v>
      </c>
      <c r="R16" s="96"/>
    </row>
    <row r="17" spans="1:18" s="16" customFormat="1" ht="30" customHeight="1" x14ac:dyDescent="0.15">
      <c r="A17" s="130"/>
      <c r="B17" s="545"/>
      <c r="C17" s="145"/>
      <c r="D17" s="146" t="str">
        <f>IF(男子団体入力!C7="","",男子団体入力!C7)</f>
        <v/>
      </c>
      <c r="E17" s="147"/>
      <c r="F17" s="148" t="str">
        <f>IF(男子団体入力!D7="","",男子団体入力!D7)</f>
        <v/>
      </c>
      <c r="G17" s="149"/>
      <c r="H17" s="512"/>
      <c r="I17" s="130"/>
      <c r="J17" s="86"/>
      <c r="K17" s="585"/>
      <c r="L17" s="102"/>
      <c r="M17" s="103" t="str">
        <f>IF(男子団体入力!C19="","",男子団体入力!C19)</f>
        <v>美波</v>
      </c>
      <c r="N17" s="104"/>
      <c r="O17" s="105" t="str">
        <f>IF(男子団体入力!D19="","",男子団体入力!D19)</f>
        <v>祥三郎</v>
      </c>
      <c r="P17" s="106"/>
      <c r="Q17" s="588"/>
      <c r="R17" s="86"/>
    </row>
    <row r="18" spans="1:18" s="18" customFormat="1" ht="15.95" customHeight="1" x14ac:dyDescent="0.2">
      <c r="A18" s="139"/>
      <c r="B18" s="544" t="s">
        <v>5</v>
      </c>
      <c r="C18" s="150"/>
      <c r="D18" s="151" t="str">
        <f>IF(男子団体入力!E8="","",男子団体入力!E8)</f>
        <v/>
      </c>
      <c r="E18" s="152"/>
      <c r="F18" s="153" t="str">
        <f>IF(男子団体入力!F8="","",男子団体入力!F8)</f>
        <v/>
      </c>
      <c r="G18" s="154"/>
      <c r="H18" s="513" t="str">
        <f>IF(男子団体入力!G8="","",男子団体入力!G8)</f>
        <v/>
      </c>
      <c r="I18" s="139"/>
      <c r="J18" s="96"/>
      <c r="K18" s="575" t="s">
        <v>72</v>
      </c>
      <c r="L18" s="107"/>
      <c r="M18" s="108" t="str">
        <f>IF(男子団体入力!E20="","",男子団体入力!E20)</f>
        <v>きた</v>
      </c>
      <c r="N18" s="109"/>
      <c r="O18" s="110" t="str">
        <f>IF(男子団体入力!F20="","",男子団体入力!F20)</f>
        <v>たろう</v>
      </c>
      <c r="P18" s="111"/>
      <c r="Q18" s="581">
        <f>IF(男子団体入力!G20="","",男子団体入力!G20)</f>
        <v>1</v>
      </c>
      <c r="R18" s="96"/>
    </row>
    <row r="19" spans="1:18" s="16" customFormat="1" ht="30" customHeight="1" x14ac:dyDescent="0.15">
      <c r="A19" s="130"/>
      <c r="B19" s="545"/>
      <c r="C19" s="145"/>
      <c r="D19" s="146" t="str">
        <f>IF(男子団体入力!C8="","",男子団体入力!C8)</f>
        <v/>
      </c>
      <c r="E19" s="147"/>
      <c r="F19" s="148" t="str">
        <f>IF(男子団体入力!D8="","",男子団体入力!D8)</f>
        <v/>
      </c>
      <c r="G19" s="149"/>
      <c r="H19" s="512"/>
      <c r="I19" s="130"/>
      <c r="J19" s="86"/>
      <c r="K19" s="585"/>
      <c r="L19" s="102"/>
      <c r="M19" s="103" t="str">
        <f>IF(男子団体入力!C20="","",男子団体入力!C20)</f>
        <v>喜多</v>
      </c>
      <c r="N19" s="104"/>
      <c r="O19" s="105" t="str">
        <f>IF(男子団体入力!D20="","",男子団体入力!D20)</f>
        <v>太郎</v>
      </c>
      <c r="P19" s="106"/>
      <c r="Q19" s="588"/>
      <c r="R19" s="86"/>
    </row>
    <row r="20" spans="1:18" s="18" customFormat="1" ht="15.95" customHeight="1" x14ac:dyDescent="0.2">
      <c r="A20" s="139"/>
      <c r="B20" s="544" t="s">
        <v>6</v>
      </c>
      <c r="C20" s="150"/>
      <c r="D20" s="151" t="str">
        <f>IF(男子団体入力!E9="","",男子団体入力!E9)</f>
        <v/>
      </c>
      <c r="E20" s="152"/>
      <c r="F20" s="153" t="str">
        <f>IF(男子団体入力!F9="","",男子団体入力!F9)</f>
        <v/>
      </c>
      <c r="G20" s="154"/>
      <c r="H20" s="513" t="str">
        <f>IF(男子団体入力!G9="","",男子団体入力!G9)</f>
        <v/>
      </c>
      <c r="I20" s="139"/>
      <c r="J20" s="96"/>
      <c r="K20" s="575" t="s">
        <v>73</v>
      </c>
      <c r="L20" s="107"/>
      <c r="M20" s="108" t="str">
        <f>IF(男子団体入力!E21="","",男子団体入力!E21)</f>
        <v>うえ</v>
      </c>
      <c r="N20" s="109"/>
      <c r="O20" s="110" t="str">
        <f>IF(男子団体入力!F21="","",男子団体入力!F21)</f>
        <v>ひかる</v>
      </c>
      <c r="P20" s="111"/>
      <c r="Q20" s="581">
        <f>IF(男子団体入力!G21="","",男子団体入力!G21)</f>
        <v>2</v>
      </c>
      <c r="R20" s="96"/>
    </row>
    <row r="21" spans="1:18" s="16" customFormat="1" ht="30" customHeight="1" x14ac:dyDescent="0.15">
      <c r="A21" s="130"/>
      <c r="B21" s="545"/>
      <c r="C21" s="145"/>
      <c r="D21" s="146" t="str">
        <f>IF(男子団体入力!C9="","",男子団体入力!C9)</f>
        <v/>
      </c>
      <c r="E21" s="147"/>
      <c r="F21" s="148" t="str">
        <f>IF(男子団体入力!D9="","",男子団体入力!D9)</f>
        <v/>
      </c>
      <c r="G21" s="149"/>
      <c r="H21" s="512"/>
      <c r="I21" s="130"/>
      <c r="J21" s="86"/>
      <c r="K21" s="585"/>
      <c r="L21" s="102"/>
      <c r="M21" s="103" t="str">
        <f>IF(男子団体入力!C21="","",男子団体入力!C21)</f>
        <v>宇江</v>
      </c>
      <c r="N21" s="104"/>
      <c r="O21" s="105" t="str">
        <f>IF(男子団体入力!D21="","",男子団体入力!D21)</f>
        <v>輝</v>
      </c>
      <c r="P21" s="106"/>
      <c r="Q21" s="588"/>
      <c r="R21" s="86"/>
    </row>
    <row r="22" spans="1:18" s="18" customFormat="1" ht="15.95" customHeight="1" x14ac:dyDescent="0.2">
      <c r="A22" s="139"/>
      <c r="B22" s="544" t="s">
        <v>124</v>
      </c>
      <c r="C22" s="150"/>
      <c r="D22" s="151" t="str">
        <f>IF(男子団体入力!E10="","",男子団体入力!E10)</f>
        <v/>
      </c>
      <c r="E22" s="152"/>
      <c r="F22" s="153" t="str">
        <f>IF(男子団体入力!F10="","",男子団体入力!F10)</f>
        <v/>
      </c>
      <c r="G22" s="154"/>
      <c r="H22" s="513" t="str">
        <f>IF(男子団体入力!G10="","",男子団体入力!G10)</f>
        <v/>
      </c>
      <c r="I22" s="139"/>
      <c r="J22" s="96"/>
      <c r="K22" s="575" t="s">
        <v>74</v>
      </c>
      <c r="L22" s="107"/>
      <c r="M22" s="108" t="str">
        <f>IF(男子団体入力!E22="","",男子団体入力!E22)</f>
        <v>なか</v>
      </c>
      <c r="N22" s="109"/>
      <c r="O22" s="110" t="str">
        <f>IF(男子団体入力!F22="","",男子団体入力!F22)</f>
        <v>はじめ</v>
      </c>
      <c r="P22" s="111"/>
      <c r="Q22" s="581">
        <f>IF(男子団体入力!G22="","",男子団体入力!G22)</f>
        <v>3</v>
      </c>
      <c r="R22" s="96"/>
    </row>
    <row r="23" spans="1:18" s="16" customFormat="1" ht="30" customHeight="1" x14ac:dyDescent="0.15">
      <c r="A23" s="130"/>
      <c r="B23" s="545"/>
      <c r="C23" s="145"/>
      <c r="D23" s="146" t="str">
        <f>IF(男子団体入力!C10="","",男子団体入力!C10)</f>
        <v/>
      </c>
      <c r="E23" s="147"/>
      <c r="F23" s="148" t="str">
        <f>IF(男子団体入力!D10="","",男子団体入力!D10)</f>
        <v/>
      </c>
      <c r="G23" s="149"/>
      <c r="H23" s="512"/>
      <c r="I23" s="130"/>
      <c r="J23" s="86"/>
      <c r="K23" s="585"/>
      <c r="L23" s="102"/>
      <c r="M23" s="103" t="str">
        <f>IF(男子団体入力!C22="","",男子団体入力!C22)</f>
        <v>中</v>
      </c>
      <c r="N23" s="104"/>
      <c r="O23" s="105" t="str">
        <f>IF(男子団体入力!D22="","",男子団体入力!D22)</f>
        <v>一</v>
      </c>
      <c r="P23" s="106"/>
      <c r="Q23" s="588"/>
      <c r="R23" s="86"/>
    </row>
    <row r="24" spans="1:18" s="18" customFormat="1" ht="15.95" customHeight="1" x14ac:dyDescent="0.2">
      <c r="A24" s="139"/>
      <c r="B24" s="544" t="s">
        <v>124</v>
      </c>
      <c r="C24" s="150"/>
      <c r="D24" s="151" t="str">
        <f>IF(男子団体入力!E11="","",男子団体入力!E11)</f>
        <v/>
      </c>
      <c r="E24" s="152"/>
      <c r="F24" s="153" t="str">
        <f>IF(男子団体入力!F11="","",男子団体入力!F11)</f>
        <v/>
      </c>
      <c r="G24" s="154"/>
      <c r="H24" s="513" t="str">
        <f>IF(男子団体入力!G11="","",男子団体入力!G11)</f>
        <v/>
      </c>
      <c r="I24" s="139"/>
      <c r="J24" s="96"/>
      <c r="K24" s="575" t="s">
        <v>74</v>
      </c>
      <c r="L24" s="107"/>
      <c r="M24" s="108" t="str">
        <f>IF(男子団体入力!E23="","",男子団体入力!E23)</f>
        <v>した</v>
      </c>
      <c r="N24" s="109"/>
      <c r="O24" s="110" t="str">
        <f>IF(男子団体入力!F23="","",男子団体入力!F23)</f>
        <v>しんざぶろう</v>
      </c>
      <c r="P24" s="111"/>
      <c r="Q24" s="581">
        <f>IF(男子団体入力!G23="","",男子団体入力!G23)</f>
        <v>3</v>
      </c>
      <c r="R24" s="96"/>
    </row>
    <row r="25" spans="1:18" s="16" customFormat="1" ht="30" customHeight="1" thickBot="1" x14ac:dyDescent="0.2">
      <c r="A25" s="130"/>
      <c r="B25" s="564"/>
      <c r="C25" s="155"/>
      <c r="D25" s="156" t="str">
        <f>IF(男子団体入力!C11="","",男子団体入力!C11)</f>
        <v/>
      </c>
      <c r="E25" s="157"/>
      <c r="F25" s="158" t="str">
        <f>IF(男子団体入力!D11="","",男子団体入力!D11)</f>
        <v/>
      </c>
      <c r="G25" s="159"/>
      <c r="H25" s="514"/>
      <c r="I25" s="130"/>
      <c r="J25" s="86"/>
      <c r="K25" s="576"/>
      <c r="L25" s="112"/>
      <c r="M25" s="113" t="str">
        <f>IF(男子団体入力!C23="","",男子団体入力!C23)</f>
        <v>志多</v>
      </c>
      <c r="N25" s="114"/>
      <c r="O25" s="115" t="str">
        <f>IF(男子団体入力!D23="","",男子団体入力!D23)</f>
        <v>信三郎</v>
      </c>
      <c r="P25" s="116"/>
      <c r="Q25" s="582"/>
      <c r="R25" s="86"/>
    </row>
    <row r="26" spans="1:18" ht="45" customHeight="1" x14ac:dyDescent="0.15">
      <c r="B26" s="650" t="s">
        <v>125</v>
      </c>
      <c r="C26" s="650"/>
      <c r="D26" s="650"/>
      <c r="E26" s="650"/>
      <c r="F26" s="650"/>
      <c r="G26" s="650"/>
      <c r="H26" s="650"/>
      <c r="J26" s="84"/>
      <c r="K26" s="642" t="s">
        <v>40</v>
      </c>
      <c r="L26" s="642"/>
      <c r="M26" s="642"/>
      <c r="N26" s="642"/>
      <c r="O26" s="642"/>
      <c r="P26" s="642"/>
      <c r="Q26" s="642"/>
      <c r="R26" s="84"/>
    </row>
    <row r="27" spans="1:18" ht="27.75" customHeight="1" x14ac:dyDescent="0.15">
      <c r="B27" s="160"/>
      <c r="C27" s="160"/>
      <c r="D27" s="160"/>
      <c r="E27" s="160"/>
      <c r="F27" s="160"/>
      <c r="G27" s="160"/>
      <c r="H27" s="160"/>
      <c r="J27" s="84"/>
      <c r="K27" s="126"/>
      <c r="L27" s="126"/>
      <c r="M27" s="126"/>
      <c r="N27" s="126"/>
      <c r="O27" s="126"/>
      <c r="P27" s="126"/>
      <c r="Q27" s="126"/>
      <c r="R27" s="84"/>
    </row>
    <row r="28" spans="1:18" x14ac:dyDescent="0.15">
      <c r="F28" s="567">
        <f ca="1">TODAY()</f>
        <v>44414</v>
      </c>
      <c r="G28" s="567"/>
      <c r="H28" s="567"/>
      <c r="J28" s="84"/>
      <c r="K28" s="84"/>
      <c r="L28" s="84"/>
      <c r="M28" s="84"/>
      <c r="N28" s="84"/>
      <c r="O28" s="584">
        <f ca="1">TODAY()</f>
        <v>44414</v>
      </c>
      <c r="P28" s="584"/>
      <c r="Q28" s="584"/>
      <c r="R28" s="84"/>
    </row>
    <row r="29" spans="1:18" ht="37.5" x14ac:dyDescent="0.15">
      <c r="B29" s="161" t="s">
        <v>126</v>
      </c>
      <c r="D29" s="568" t="str">
        <f>IF(基礎入力!E7="","",基礎入力!E7)</f>
        <v/>
      </c>
      <c r="E29" s="568"/>
      <c r="F29" s="568"/>
      <c r="G29" s="568"/>
      <c r="H29" s="568"/>
      <c r="J29" s="84"/>
      <c r="K29" s="117" t="s">
        <v>41</v>
      </c>
      <c r="L29" s="84"/>
      <c r="M29" s="570" t="str">
        <f>IF(基礎入力!T7="","",基礎入力!T7)</f>
        <v>〒７０９－３１５２　美作市大浦下町１－１０－２２</v>
      </c>
      <c r="N29" s="570"/>
      <c r="O29" s="570"/>
      <c r="P29" s="570"/>
      <c r="Q29" s="570"/>
      <c r="R29" s="84"/>
    </row>
    <row r="30" spans="1:18" ht="26.25" customHeight="1" x14ac:dyDescent="0.15">
      <c r="B30" s="161" t="s">
        <v>127</v>
      </c>
      <c r="D30" s="560" t="str">
        <f>基礎入力!F11</f>
        <v/>
      </c>
      <c r="E30" s="560"/>
      <c r="F30" s="560"/>
      <c r="G30" s="560"/>
      <c r="H30" s="560"/>
      <c r="J30" s="84"/>
      <c r="K30" s="117" t="s">
        <v>42</v>
      </c>
      <c r="L30" s="84"/>
      <c r="M30" s="571" t="str">
        <f>基礎入力!U11</f>
        <v>美作市立 北 中学校</v>
      </c>
      <c r="N30" s="571"/>
      <c r="O30" s="571"/>
      <c r="P30" s="571"/>
      <c r="Q30" s="571"/>
      <c r="R30" s="84"/>
    </row>
    <row r="31" spans="1:18" ht="10.5" customHeight="1" x14ac:dyDescent="0.15">
      <c r="B31" s="161"/>
      <c r="D31" s="162"/>
      <c r="E31" s="162"/>
      <c r="F31" s="162"/>
      <c r="G31" s="162"/>
      <c r="H31" s="162"/>
      <c r="J31" s="84"/>
      <c r="K31" s="117"/>
      <c r="L31" s="84"/>
      <c r="M31" s="119"/>
      <c r="N31" s="119"/>
      <c r="O31" s="119"/>
      <c r="P31" s="119"/>
      <c r="Q31" s="119"/>
      <c r="R31" s="84"/>
    </row>
    <row r="32" spans="1:18" ht="25.5" x14ac:dyDescent="0.15">
      <c r="B32" s="161" t="s">
        <v>128</v>
      </c>
      <c r="D32" s="561" t="str">
        <f>IF(基礎入力!E11="","",基礎入力!E11)</f>
        <v/>
      </c>
      <c r="E32" s="562"/>
      <c r="F32" s="562"/>
      <c r="G32" s="163" t="s">
        <v>129</v>
      </c>
      <c r="H32" s="164"/>
      <c r="J32" s="84"/>
      <c r="K32" s="117" t="s">
        <v>43</v>
      </c>
      <c r="L32" s="84"/>
      <c r="M32" s="572" t="str">
        <f>IF(基礎入力!T11="","",基礎入力!T11)</f>
        <v>大原　仙人</v>
      </c>
      <c r="N32" s="573"/>
      <c r="O32" s="573"/>
      <c r="P32" s="127" t="s">
        <v>44</v>
      </c>
      <c r="Q32" s="121"/>
      <c r="R32" s="84"/>
    </row>
    <row r="33" spans="5:18" ht="9.9499999999999993" customHeight="1" x14ac:dyDescent="0.15">
      <c r="E33" s="563"/>
      <c r="F33" s="563"/>
      <c r="G33" s="563"/>
      <c r="H33" s="128"/>
      <c r="J33" s="84"/>
      <c r="K33" s="84"/>
      <c r="L33" s="84"/>
      <c r="M33" s="84"/>
      <c r="N33" s="574"/>
      <c r="O33" s="574"/>
      <c r="P33" s="574"/>
      <c r="Q33" s="84"/>
      <c r="R33" s="84"/>
    </row>
    <row r="34" spans="5:18" hidden="1" x14ac:dyDescent="0.15"/>
    <row r="35" spans="5:18" hidden="1" x14ac:dyDescent="0.15"/>
  </sheetData>
  <sheetProtection sheet="1" objects="1" scenarios="1"/>
  <mergeCells count="78">
    <mergeCell ref="B10:B11"/>
    <mergeCell ref="D10:F10"/>
    <mergeCell ref="H10:H11"/>
    <mergeCell ref="D11:F11"/>
    <mergeCell ref="B8:D8"/>
    <mergeCell ref="E8:F8"/>
    <mergeCell ref="D9:E9"/>
    <mergeCell ref="F9:H9"/>
    <mergeCell ref="B2:H2"/>
    <mergeCell ref="D3:H3"/>
    <mergeCell ref="B4:B7"/>
    <mergeCell ref="F4:H4"/>
    <mergeCell ref="F5:H5"/>
    <mergeCell ref="F6:H6"/>
    <mergeCell ref="C7:E7"/>
    <mergeCell ref="C6:E6"/>
    <mergeCell ref="F7:H7"/>
    <mergeCell ref="C5:E5"/>
    <mergeCell ref="C4:E4"/>
    <mergeCell ref="B12:B13"/>
    <mergeCell ref="H12:H13"/>
    <mergeCell ref="B14:B15"/>
    <mergeCell ref="H14:H15"/>
    <mergeCell ref="B16:B17"/>
    <mergeCell ref="H16:H17"/>
    <mergeCell ref="B18:B19"/>
    <mergeCell ref="H18:H19"/>
    <mergeCell ref="B20:B21"/>
    <mergeCell ref="H20:H21"/>
    <mergeCell ref="B22:B23"/>
    <mergeCell ref="H22:H23"/>
    <mergeCell ref="D32:F32"/>
    <mergeCell ref="E33:G33"/>
    <mergeCell ref="B24:B25"/>
    <mergeCell ref="H24:H25"/>
    <mergeCell ref="B26:H26"/>
    <mergeCell ref="F28:H28"/>
    <mergeCell ref="D29:H29"/>
    <mergeCell ref="D30:H30"/>
    <mergeCell ref="K2:Q2"/>
    <mergeCell ref="M3:Q3"/>
    <mergeCell ref="K4:K7"/>
    <mergeCell ref="O4:Q4"/>
    <mergeCell ref="O5:Q5"/>
    <mergeCell ref="O6:Q6"/>
    <mergeCell ref="M7:N7"/>
    <mergeCell ref="K12:K13"/>
    <mergeCell ref="Q12:Q13"/>
    <mergeCell ref="K14:K15"/>
    <mergeCell ref="Q14:Q15"/>
    <mergeCell ref="K16:K17"/>
    <mergeCell ref="Q16:Q17"/>
    <mergeCell ref="Q24:Q25"/>
    <mergeCell ref="K26:Q26"/>
    <mergeCell ref="O28:Q28"/>
    <mergeCell ref="M29:Q29"/>
    <mergeCell ref="K18:K19"/>
    <mergeCell ref="Q18:Q19"/>
    <mergeCell ref="K20:K21"/>
    <mergeCell ref="Q20:Q21"/>
    <mergeCell ref="K22:K23"/>
    <mergeCell ref="Q22:Q23"/>
    <mergeCell ref="M32:O32"/>
    <mergeCell ref="N33:P33"/>
    <mergeCell ref="L4:N4"/>
    <mergeCell ref="L5:N5"/>
    <mergeCell ref="L6:N6"/>
    <mergeCell ref="M30:Q30"/>
    <mergeCell ref="O7:Q7"/>
    <mergeCell ref="K8:M8"/>
    <mergeCell ref="N8:O8"/>
    <mergeCell ref="M9:N9"/>
    <mergeCell ref="O9:Q9"/>
    <mergeCell ref="K10:K11"/>
    <mergeCell ref="M10:O10"/>
    <mergeCell ref="Q10:Q11"/>
    <mergeCell ref="M11:O11"/>
    <mergeCell ref="K24:K25"/>
  </mergeCells>
  <phoneticPr fontId="3" type="Hiragana"/>
  <dataValidations count="1">
    <dataValidation imeMode="on" allowBlank="1" showInputMessage="1" showErrorMessage="1" sqref="D12:F25 H12 H14 H16 H18 H20 H22 H24 M12:O25 Q12 Q14 Q16 Q18 Q20 Q22 Q24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/>
  </sheetViews>
  <sheetFormatPr defaultColWidth="0" defaultRowHeight="12" zeroHeight="1" x14ac:dyDescent="0.15"/>
  <cols>
    <col min="1" max="1" width="2.7109375" style="371" customWidth="1"/>
    <col min="2" max="2" width="65.7109375" style="371" customWidth="1"/>
    <col min="3" max="16" width="32.5703125" style="371" customWidth="1"/>
    <col min="17" max="17" width="2.7109375" style="371" customWidth="1"/>
    <col min="18" max="16384" width="85" style="371" hidden="1"/>
  </cols>
  <sheetData>
    <row r="1" spans="1:17" s="381" customFormat="1" ht="43.5" customHeight="1" x14ac:dyDescent="0.15">
      <c r="A1" s="380"/>
      <c r="B1" s="384" t="s">
        <v>222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7" s="381" customFormat="1" ht="43.5" customHeight="1" x14ac:dyDescent="0.15">
      <c r="A2" s="380"/>
      <c r="B2" s="384" t="s">
        <v>223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</row>
    <row r="3" spans="1:17" s="381" customFormat="1" ht="43.5" customHeight="1" x14ac:dyDescent="0.15">
      <c r="A3" s="380"/>
      <c r="B3" s="384" t="s">
        <v>225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</row>
    <row r="4" spans="1:17" ht="43.5" customHeight="1" x14ac:dyDescent="0.15">
      <c r="A4" s="373"/>
      <c r="B4" s="384" t="s">
        <v>224</v>
      </c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</row>
    <row r="5" spans="1:17" x14ac:dyDescent="0.15">
      <c r="A5" s="373"/>
      <c r="B5" s="375" t="s">
        <v>26</v>
      </c>
      <c r="C5" s="668" t="s">
        <v>69</v>
      </c>
      <c r="D5" s="668"/>
      <c r="E5" s="668" t="s">
        <v>70</v>
      </c>
      <c r="F5" s="668"/>
      <c r="G5" s="669" t="s">
        <v>71</v>
      </c>
      <c r="H5" s="670"/>
      <c r="I5" s="668" t="s">
        <v>72</v>
      </c>
      <c r="J5" s="668"/>
      <c r="K5" s="668" t="s">
        <v>73</v>
      </c>
      <c r="L5" s="668"/>
      <c r="M5" s="669" t="s">
        <v>210</v>
      </c>
      <c r="N5" s="671"/>
      <c r="O5" s="669" t="s">
        <v>210</v>
      </c>
      <c r="P5" s="671"/>
      <c r="Q5" s="373"/>
    </row>
    <row r="6" spans="1:17" s="372" customFormat="1" ht="306.75" customHeight="1" x14ac:dyDescent="0.15">
      <c r="A6" s="374"/>
      <c r="B6" s="660">
        <f>基礎入力!E6</f>
        <v>0</v>
      </c>
      <c r="C6" s="660" t="str">
        <f>IF(女子団体入力!C5="","",女子団体入力!C5)</f>
        <v/>
      </c>
      <c r="D6" s="660"/>
      <c r="E6" s="660" t="str">
        <f>IF(女子団体入力!C6="","",女子団体入力!C6)</f>
        <v/>
      </c>
      <c r="F6" s="660"/>
      <c r="G6" s="661" t="str">
        <f>IF(女子団体入力!C7="","",女子団体入力!C7)</f>
        <v/>
      </c>
      <c r="H6" s="662"/>
      <c r="I6" s="660" t="str">
        <f>IF(女子団体入力!C8="","",女子団体入力!C8)</f>
        <v/>
      </c>
      <c r="J6" s="660"/>
      <c r="K6" s="660" t="str">
        <f>IF(女子団体入力!C9="","",女子団体入力!C9)</f>
        <v/>
      </c>
      <c r="L6" s="660"/>
      <c r="M6" s="672" t="str">
        <f>IF(女子団体入力!C10="","",女子団体入力!C10)</f>
        <v/>
      </c>
      <c r="N6" s="673"/>
      <c r="O6" s="672" t="str">
        <f>IF(女子団体入力!C11="","",女子団体入力!C11)</f>
        <v/>
      </c>
      <c r="P6" s="673"/>
      <c r="Q6" s="373"/>
    </row>
    <row r="7" spans="1:17" s="372" customFormat="1" ht="306.75" customHeight="1" x14ac:dyDescent="0.15">
      <c r="A7" s="374"/>
      <c r="B7" s="660"/>
      <c r="C7" s="660"/>
      <c r="D7" s="660"/>
      <c r="E7" s="660"/>
      <c r="F7" s="660"/>
      <c r="G7" s="661"/>
      <c r="H7" s="662"/>
      <c r="I7" s="660"/>
      <c r="J7" s="660"/>
      <c r="K7" s="660"/>
      <c r="L7" s="660"/>
      <c r="M7" s="672"/>
      <c r="N7" s="673"/>
      <c r="O7" s="672"/>
      <c r="P7" s="673"/>
      <c r="Q7" s="373"/>
    </row>
    <row r="8" spans="1:17" ht="114.75" x14ac:dyDescent="0.15">
      <c r="A8" s="373"/>
      <c r="B8" s="660"/>
      <c r="C8" s="663" t="str">
        <f>IF(女子団体入力!D5="","",女子団体入力!D5)</f>
        <v/>
      </c>
      <c r="D8" s="663"/>
      <c r="E8" s="663" t="str">
        <f>IF(女子団体入力!D6="","",女子団体入力!D6)</f>
        <v/>
      </c>
      <c r="F8" s="663"/>
      <c r="G8" s="664" t="str">
        <f>IF(女子団体入力!D7="","",女子団体入力!D7)</f>
        <v/>
      </c>
      <c r="H8" s="665"/>
      <c r="I8" s="663" t="str">
        <f>IF(女子団体入力!D8="","",女子団体入力!D8)</f>
        <v/>
      </c>
      <c r="J8" s="663"/>
      <c r="K8" s="663" t="str">
        <f>IF(女子団体入力!D9="","",女子団体入力!D9)</f>
        <v/>
      </c>
      <c r="L8" s="663"/>
      <c r="M8" s="666" t="str">
        <f>IF(女子団体入力!D10="","",女子団体入力!D10)</f>
        <v/>
      </c>
      <c r="N8" s="667"/>
      <c r="O8" s="666" t="str">
        <f>IF(女子団体入力!D11="","",女子団体入力!D11)</f>
        <v/>
      </c>
      <c r="P8" s="667"/>
      <c r="Q8" s="373"/>
    </row>
    <row r="9" spans="1:17" x14ac:dyDescent="0.15">
      <c r="A9" s="373"/>
      <c r="B9" s="375" t="s">
        <v>209</v>
      </c>
      <c r="C9" s="375"/>
      <c r="D9" s="375"/>
      <c r="E9" s="375"/>
      <c r="F9" s="382" t="s">
        <v>211</v>
      </c>
      <c r="G9" s="376" t="str">
        <f>CONCATENATE(B6,B9)</f>
        <v>0女子</v>
      </c>
      <c r="H9" s="377"/>
      <c r="I9" s="375"/>
      <c r="J9" s="375"/>
      <c r="K9" s="375"/>
      <c r="L9" s="382" t="s">
        <v>212</v>
      </c>
      <c r="M9" s="378" t="str">
        <f>CONCATENATE(B6,B9)</f>
        <v>0女子</v>
      </c>
      <c r="N9" s="383" t="s">
        <v>213</v>
      </c>
      <c r="O9" s="378" t="str">
        <f>CONCATENATE(B6,B9)</f>
        <v>0女子</v>
      </c>
      <c r="P9" s="383" t="s">
        <v>214</v>
      </c>
      <c r="Q9" s="373"/>
    </row>
    <row r="10" spans="1:17" x14ac:dyDescent="0.15">
      <c r="A10" s="373"/>
      <c r="B10" s="375" t="s">
        <v>26</v>
      </c>
      <c r="C10" s="668" t="s">
        <v>69</v>
      </c>
      <c r="D10" s="668"/>
      <c r="E10" s="668" t="s">
        <v>70</v>
      </c>
      <c r="F10" s="668"/>
      <c r="G10" s="669" t="s">
        <v>71</v>
      </c>
      <c r="H10" s="670"/>
      <c r="I10" s="668" t="s">
        <v>72</v>
      </c>
      <c r="J10" s="668"/>
      <c r="K10" s="668" t="s">
        <v>73</v>
      </c>
      <c r="L10" s="668"/>
      <c r="M10" s="669" t="s">
        <v>210</v>
      </c>
      <c r="N10" s="671"/>
      <c r="O10" s="669" t="s">
        <v>210</v>
      </c>
      <c r="P10" s="671"/>
      <c r="Q10" s="373"/>
    </row>
    <row r="11" spans="1:17" s="372" customFormat="1" ht="306.75" customHeight="1" x14ac:dyDescent="0.15">
      <c r="A11" s="374"/>
      <c r="B11" s="660">
        <f>基礎入力!E6</f>
        <v>0</v>
      </c>
      <c r="C11" s="660" t="str">
        <f>IF(男子団体入力!C5="","",男子団体入力!C5)</f>
        <v/>
      </c>
      <c r="D11" s="660"/>
      <c r="E11" s="660" t="str">
        <f>IF(男子団体入力!C6="","",男子団体入力!C6)</f>
        <v/>
      </c>
      <c r="F11" s="660"/>
      <c r="G11" s="661" t="str">
        <f>IF(男子団体入力!C7="","",男子団体入力!C7)</f>
        <v/>
      </c>
      <c r="H11" s="662"/>
      <c r="I11" s="660" t="str">
        <f>IF(男子団体入力!C8="","",男子団体入力!C8)</f>
        <v/>
      </c>
      <c r="J11" s="660"/>
      <c r="K11" s="660" t="str">
        <f>IF(男子団体入力!C9="","",男子団体入力!C9)</f>
        <v/>
      </c>
      <c r="L11" s="660"/>
      <c r="M11" s="672" t="str">
        <f>IF(男子団体入力!C10="","",男子団体入力!C10)</f>
        <v/>
      </c>
      <c r="N11" s="673"/>
      <c r="O11" s="672" t="str">
        <f>IF(男子団体入力!C11="","",男子団体入力!C11)</f>
        <v/>
      </c>
      <c r="P11" s="673"/>
      <c r="Q11" s="373"/>
    </row>
    <row r="12" spans="1:17" s="372" customFormat="1" ht="306.75" customHeight="1" x14ac:dyDescent="0.15">
      <c r="A12" s="374"/>
      <c r="B12" s="660"/>
      <c r="C12" s="660"/>
      <c r="D12" s="660"/>
      <c r="E12" s="660"/>
      <c r="F12" s="660"/>
      <c r="G12" s="661"/>
      <c r="H12" s="662"/>
      <c r="I12" s="660"/>
      <c r="J12" s="660"/>
      <c r="K12" s="660"/>
      <c r="L12" s="660"/>
      <c r="M12" s="672"/>
      <c r="N12" s="673"/>
      <c r="O12" s="672"/>
      <c r="P12" s="673"/>
      <c r="Q12" s="373"/>
    </row>
    <row r="13" spans="1:17" ht="114.75" x14ac:dyDescent="0.15">
      <c r="A13" s="373"/>
      <c r="B13" s="660"/>
      <c r="C13" s="663" t="str">
        <f>IF(男子団体入力!D5="","",男子団体入力!D5)</f>
        <v/>
      </c>
      <c r="D13" s="663"/>
      <c r="E13" s="663" t="str">
        <f>IF(男子団体入力!D6="","",男子団体入力!D6)</f>
        <v/>
      </c>
      <c r="F13" s="663"/>
      <c r="G13" s="664" t="str">
        <f>IF(男子団体入力!D7="","",男子団体入力!D7)</f>
        <v/>
      </c>
      <c r="H13" s="665"/>
      <c r="I13" s="663" t="str">
        <f>IF(男子団体入力!D8="","",男子団体入力!D8)</f>
        <v/>
      </c>
      <c r="J13" s="663"/>
      <c r="K13" s="663" t="str">
        <f>IF(男子団体入力!D9="","",男子団体入力!D9)</f>
        <v/>
      </c>
      <c r="L13" s="663"/>
      <c r="M13" s="666" t="str">
        <f>IF(男子団体入力!D10="","",男子団体入力!D10)</f>
        <v/>
      </c>
      <c r="N13" s="667"/>
      <c r="O13" s="666" t="str">
        <f>IF(男子団体入力!D11="","",男子団体入力!D11)</f>
        <v/>
      </c>
      <c r="P13" s="667"/>
      <c r="Q13" s="373"/>
    </row>
    <row r="14" spans="1:17" x14ac:dyDescent="0.15">
      <c r="A14" s="373"/>
      <c r="B14" s="375" t="s">
        <v>208</v>
      </c>
      <c r="C14" s="375"/>
      <c r="D14" s="375"/>
      <c r="E14" s="375"/>
      <c r="F14" s="375"/>
      <c r="G14" s="376" t="str">
        <f>CONCATENATE(B11,B14)</f>
        <v>0男子</v>
      </c>
      <c r="H14" s="377"/>
      <c r="I14" s="375"/>
      <c r="J14" s="375"/>
      <c r="K14" s="375"/>
      <c r="L14" s="375"/>
      <c r="M14" s="378" t="str">
        <f>CONCATENATE(B11,B14)</f>
        <v>0男子</v>
      </c>
      <c r="N14" s="379"/>
      <c r="O14" s="378" t="str">
        <f>CONCATENATE(B11,B14)</f>
        <v>0男子</v>
      </c>
      <c r="P14" s="379"/>
      <c r="Q14" s="373"/>
    </row>
    <row r="15" spans="1:17" x14ac:dyDescent="0.15">
      <c r="A15" s="373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</row>
    <row r="16" spans="1:17" hidden="1" x14ac:dyDescent="0.15"/>
    <row r="17" hidden="1" x14ac:dyDescent="0.15"/>
    <row r="18" hidden="1" x14ac:dyDescent="0.15"/>
    <row r="19" hidden="1" x14ac:dyDescent="0.15"/>
    <row r="20" hidden="1" x14ac:dyDescent="0.15"/>
    <row r="21" hidden="1" x14ac:dyDescent="0.15"/>
    <row r="22" hidden="1" x14ac:dyDescent="0.15"/>
    <row r="23" hidden="1" x14ac:dyDescent="0.15"/>
  </sheetData>
  <sheetProtection sheet="1" objects="1" scenarios="1"/>
  <mergeCells count="44">
    <mergeCell ref="B6:B8"/>
    <mergeCell ref="E8:F8"/>
    <mergeCell ref="G8:H8"/>
    <mergeCell ref="I8:J8"/>
    <mergeCell ref="K8:L8"/>
    <mergeCell ref="C6:D7"/>
    <mergeCell ref="C5:D5"/>
    <mergeCell ref="E5:F5"/>
    <mergeCell ref="C8:D8"/>
    <mergeCell ref="G5:H5"/>
    <mergeCell ref="O5:P5"/>
    <mergeCell ref="E6:F7"/>
    <mergeCell ref="G6:H7"/>
    <mergeCell ref="I6:J7"/>
    <mergeCell ref="K6:L7"/>
    <mergeCell ref="M6:N7"/>
    <mergeCell ref="O6:P7"/>
    <mergeCell ref="I5:J5"/>
    <mergeCell ref="K5:L5"/>
    <mergeCell ref="M5:N5"/>
    <mergeCell ref="M8:N8"/>
    <mergeCell ref="O8:P8"/>
    <mergeCell ref="O13:P13"/>
    <mergeCell ref="C10:D10"/>
    <mergeCell ref="E10:F10"/>
    <mergeCell ref="G10:H10"/>
    <mergeCell ref="I10:J10"/>
    <mergeCell ref="K10:L10"/>
    <mergeCell ref="K11:L12"/>
    <mergeCell ref="M10:N10"/>
    <mergeCell ref="O10:P10"/>
    <mergeCell ref="M11:N12"/>
    <mergeCell ref="O11:P12"/>
    <mergeCell ref="K13:L13"/>
    <mergeCell ref="M13:N13"/>
    <mergeCell ref="B11:B13"/>
    <mergeCell ref="C11:D12"/>
    <mergeCell ref="E11:F12"/>
    <mergeCell ref="G11:H12"/>
    <mergeCell ref="I11:J12"/>
    <mergeCell ref="C13:D13"/>
    <mergeCell ref="E13:F13"/>
    <mergeCell ref="G13:H13"/>
    <mergeCell ref="I13:J13"/>
  </mergeCells>
  <phoneticPr fontId="3"/>
  <pageMargins left="0.39370078740157483" right="0" top="0" bottom="0" header="0.31496062992125984" footer="0.31496062992125984"/>
  <pageSetup paperSize="8" scale="115" pageOrder="overThenDown" orientation="landscape" verticalDpi="0" r:id="rId1"/>
  <rowBreaks count="1" manualBreakCount="1">
    <brk id="9" min="1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T14"/>
  <sheetViews>
    <sheetView workbookViewId="0"/>
  </sheetViews>
  <sheetFormatPr defaultColWidth="0" defaultRowHeight="14.25" zeroHeight="1" x14ac:dyDescent="0.15"/>
  <cols>
    <col min="1" max="1" width="2.7109375" style="253" customWidth="1"/>
    <col min="2" max="2" width="14" style="253" customWidth="1"/>
    <col min="3" max="3" width="18.7109375" style="253" bestFit="1" customWidth="1"/>
    <col min="4" max="4" width="6.7109375" style="253" customWidth="1"/>
    <col min="5" max="5" width="9.140625" style="253" customWidth="1"/>
    <col min="6" max="6" width="17.42578125" style="253" bestFit="1" customWidth="1"/>
    <col min="7" max="8" width="8" style="253" customWidth="1"/>
    <col min="9" max="9" width="2.7109375" style="253" customWidth="1"/>
    <col min="10" max="10" width="14" style="253" customWidth="1"/>
    <col min="11" max="11" width="18.7109375" style="253" bestFit="1" customWidth="1"/>
    <col min="12" max="12" width="6.7109375" style="253" customWidth="1"/>
    <col min="13" max="13" width="9.140625" style="253" customWidth="1"/>
    <col min="14" max="14" width="17.42578125" style="253" bestFit="1" customWidth="1"/>
    <col min="15" max="15" width="8" style="253" customWidth="1"/>
    <col min="16" max="16" width="11.140625" style="253" customWidth="1"/>
    <col min="17" max="17" width="2.7109375" style="253" customWidth="1"/>
    <col min="18" max="26" width="9.140625" style="253" hidden="1"/>
    <col min="27" max="16140" width="0" style="253" hidden="1"/>
    <col min="16141" max="16384" width="9.140625" style="253" hidden="1"/>
  </cols>
  <sheetData>
    <row r="1" spans="2:16" ht="28.5" x14ac:dyDescent="0.3">
      <c r="B1" s="363" t="s">
        <v>198</v>
      </c>
    </row>
    <row r="2" spans="2:16" ht="28.5" x14ac:dyDescent="0.3">
      <c r="B2" s="363" t="s">
        <v>199</v>
      </c>
    </row>
    <row r="3" spans="2:16" x14ac:dyDescent="0.15"/>
    <row r="4" spans="2:16" x14ac:dyDescent="0.15">
      <c r="B4" s="253" t="s">
        <v>197</v>
      </c>
    </row>
    <row r="5" spans="2:16" s="310" customFormat="1" ht="15" customHeight="1" thickBot="1" x14ac:dyDescent="0.2">
      <c r="B5" s="310" t="s">
        <v>260</v>
      </c>
      <c r="J5" s="310" t="s">
        <v>261</v>
      </c>
    </row>
    <row r="6" spans="2:16" s="21" customFormat="1" ht="15" customHeight="1" x14ac:dyDescent="0.15">
      <c r="B6" s="361" t="s">
        <v>187</v>
      </c>
      <c r="C6" s="356" t="s">
        <v>16</v>
      </c>
      <c r="D6" s="357" t="s">
        <v>80</v>
      </c>
      <c r="E6" s="358" t="s">
        <v>153</v>
      </c>
      <c r="F6" s="359" t="s">
        <v>15</v>
      </c>
      <c r="G6" s="356" t="s">
        <v>204</v>
      </c>
      <c r="H6" s="360" t="s">
        <v>201</v>
      </c>
      <c r="J6" s="361" t="s">
        <v>187</v>
      </c>
      <c r="K6" s="356" t="s">
        <v>16</v>
      </c>
      <c r="L6" s="357" t="s">
        <v>80</v>
      </c>
      <c r="M6" s="358" t="s">
        <v>153</v>
      </c>
      <c r="N6" s="359" t="s">
        <v>15</v>
      </c>
      <c r="O6" s="356" t="s">
        <v>204</v>
      </c>
      <c r="P6" s="360" t="s">
        <v>201</v>
      </c>
    </row>
    <row r="7" spans="2:16" s="21" customFormat="1" ht="15" customHeight="1" x14ac:dyDescent="0.15">
      <c r="B7" s="258" t="str">
        <f>IF(基礎入力!E6="","",基礎入力!E6)</f>
        <v/>
      </c>
      <c r="C7" s="351" t="str">
        <f>IF(基礎入力!E13="","",基礎入力!E13)</f>
        <v/>
      </c>
      <c r="D7" s="352" t="str">
        <f>IF(基礎入力!F13="","",基礎入力!F13)</f>
        <v/>
      </c>
      <c r="E7" s="353" t="str">
        <f>IF(基礎入力!G13="","",基礎入力!G13)</f>
        <v/>
      </c>
      <c r="F7" s="354" t="str">
        <f>IF(基礎入力!I13="","",基礎入力!I13)</f>
        <v/>
      </c>
      <c r="G7" s="351" t="str">
        <f>IF(基礎入力!J13="","",基礎入力!J13)</f>
        <v/>
      </c>
      <c r="H7" s="355" t="str">
        <f>IF(基礎入力!K13="","",基礎入力!K13)</f>
        <v/>
      </c>
      <c r="J7" s="258" t="str">
        <f>B7</f>
        <v/>
      </c>
      <c r="K7" s="351" t="str">
        <f>IF(基礎入力!E17="","",基礎入力!E17)</f>
        <v/>
      </c>
      <c r="L7" s="352" t="str">
        <f>IF(基礎入力!F17="","",基礎入力!F17)</f>
        <v/>
      </c>
      <c r="M7" s="353" t="str">
        <f>IF(基礎入力!G17="","",基礎入力!G17)</f>
        <v/>
      </c>
      <c r="N7" s="354" t="str">
        <f>IF(基礎入力!I17="","",基礎入力!I17)</f>
        <v/>
      </c>
      <c r="O7" s="351" t="str">
        <f>IF(基礎入力!J17="","",基礎入力!J17)</f>
        <v/>
      </c>
      <c r="P7" s="674" t="str">
        <f>IF(基礎入力!K17="","",基礎入力!K17)</f>
        <v/>
      </c>
    </row>
    <row r="8" spans="2:16" s="21" customFormat="1" ht="15" customHeight="1" x14ac:dyDescent="0.15">
      <c r="B8" s="258" t="str">
        <f>IF(C8="","",B$7)</f>
        <v/>
      </c>
      <c r="C8" s="254" t="str">
        <f>IF(基礎入力!E14="","",基礎入力!E14)</f>
        <v/>
      </c>
      <c r="D8" s="255" t="str">
        <f>IF(基礎入力!F14="","",基礎入力!F14)</f>
        <v/>
      </c>
      <c r="E8" s="256" t="str">
        <f>IF(基礎入力!G14="","",基礎入力!G14)</f>
        <v/>
      </c>
      <c r="F8" s="257" t="str">
        <f>IF(基礎入力!I14="","",基礎入力!I14)</f>
        <v/>
      </c>
      <c r="G8" s="254" t="str">
        <f>IF(基礎入力!J14="","",基礎入力!J14)</f>
        <v/>
      </c>
      <c r="H8" s="122" t="str">
        <f>IF(基礎入力!K14="","",基礎入力!K14)</f>
        <v/>
      </c>
      <c r="J8" s="258" t="str">
        <f>IF(K8="","",J$7)</f>
        <v/>
      </c>
      <c r="K8" s="254" t="str">
        <f>IF(基礎入力!E18="","",基礎入力!E18)</f>
        <v/>
      </c>
      <c r="L8" s="255" t="str">
        <f>IF(基礎入力!F18="","",基礎入力!F18)</f>
        <v/>
      </c>
      <c r="M8" s="256" t="str">
        <f>IF(基礎入力!G18="","",基礎入力!G18)</f>
        <v/>
      </c>
      <c r="N8" s="257" t="str">
        <f>IF(基礎入力!I18="","",基礎入力!I18)</f>
        <v/>
      </c>
      <c r="O8" s="254" t="str">
        <f>IF(基礎入力!J18="","",基礎入力!J18)</f>
        <v/>
      </c>
      <c r="P8" s="675" t="str">
        <f>IF(基礎入力!K18="","",基礎入力!K18)</f>
        <v/>
      </c>
    </row>
    <row r="9" spans="2:16" s="21" customFormat="1" ht="15" customHeight="1" x14ac:dyDescent="0.15">
      <c r="B9" s="258" t="str">
        <f t="shared" ref="B9:B10" si="0">IF(C9="","",B$7)</f>
        <v/>
      </c>
      <c r="C9" s="254" t="str">
        <f>IF(基礎入力!E15="","",基礎入力!E15)</f>
        <v/>
      </c>
      <c r="D9" s="255" t="str">
        <f>IF(基礎入力!F15="","",基礎入力!F15)</f>
        <v/>
      </c>
      <c r="E9" s="256" t="str">
        <f>IF(基礎入力!G15="","",基礎入力!G15)</f>
        <v/>
      </c>
      <c r="F9" s="257" t="str">
        <f>IF(基礎入力!I15="","",基礎入力!I15)</f>
        <v/>
      </c>
      <c r="G9" s="254" t="str">
        <f>IF(基礎入力!J15="","",基礎入力!J15)</f>
        <v/>
      </c>
      <c r="H9" s="122" t="str">
        <f>IF(基礎入力!K15="","",基礎入力!K15)</f>
        <v/>
      </c>
      <c r="J9" s="258" t="str">
        <f>IF(K9="","",J$7)</f>
        <v/>
      </c>
      <c r="K9" s="254" t="str">
        <f>IF(基礎入力!E19="","",基礎入力!E19)</f>
        <v/>
      </c>
      <c r="L9" s="255" t="str">
        <f>IF(基礎入力!F19="","",基礎入力!F19)</f>
        <v/>
      </c>
      <c r="M9" s="256" t="str">
        <f>IF(基礎入力!G19="","",基礎入力!G19)</f>
        <v/>
      </c>
      <c r="N9" s="257" t="str">
        <f>IF(基礎入力!I19="","",基礎入力!I19)</f>
        <v/>
      </c>
      <c r="O9" s="254" t="str">
        <f>IF(基礎入力!J19="","",基礎入力!J19)</f>
        <v/>
      </c>
      <c r="P9" s="675" t="str">
        <f>IF(基礎入力!K19="","",基礎入力!K19)</f>
        <v/>
      </c>
    </row>
    <row r="10" spans="2:16" s="21" customFormat="1" ht="15" customHeight="1" thickBot="1" x14ac:dyDescent="0.2">
      <c r="B10" s="259" t="str">
        <f t="shared" si="0"/>
        <v/>
      </c>
      <c r="C10" s="260" t="str">
        <f>IF(基礎入力!E16="","",基礎入力!E16)</f>
        <v/>
      </c>
      <c r="D10" s="261" t="str">
        <f>IF(基礎入力!F16="","",基礎入力!F16)</f>
        <v/>
      </c>
      <c r="E10" s="262" t="str">
        <f>IF(基礎入力!G16="","",基礎入力!G16)</f>
        <v/>
      </c>
      <c r="F10" s="312" t="str">
        <f>IF(基礎入力!I16="","",基礎入力!I16)</f>
        <v/>
      </c>
      <c r="G10" s="260" t="str">
        <f>IF(基礎入力!J16="","",基礎入力!J16)</f>
        <v/>
      </c>
      <c r="H10" s="263" t="str">
        <f>IF(基礎入力!K16="","",基礎入力!K16)</f>
        <v/>
      </c>
      <c r="J10" s="259" t="str">
        <f>IF(K10="","",J$7)</f>
        <v/>
      </c>
      <c r="K10" s="260" t="str">
        <f>IF(基礎入力!E20="","",基礎入力!E20)</f>
        <v/>
      </c>
      <c r="L10" s="261" t="str">
        <f>IF(基礎入力!F20="","",基礎入力!F20)</f>
        <v/>
      </c>
      <c r="M10" s="262" t="str">
        <f>IF(基礎入力!G20="","",基礎入力!G20)</f>
        <v/>
      </c>
      <c r="N10" s="312" t="str">
        <f>IF(基礎入力!I20="","",基礎入力!I20)</f>
        <v/>
      </c>
      <c r="O10" s="260" t="str">
        <f>IF(基礎入力!J20="","",基礎入力!J20)</f>
        <v/>
      </c>
      <c r="P10" s="676" t="str">
        <f>IF(基礎入力!K20="","",基礎入力!K20)</f>
        <v/>
      </c>
    </row>
    <row r="11" spans="2:16" x14ac:dyDescent="0.15"/>
    <row r="12" spans="2:16" hidden="1" x14ac:dyDescent="0.15"/>
    <row r="13" spans="2:16" hidden="1" x14ac:dyDescent="0.15"/>
    <row r="14" spans="2:16" hidden="1" x14ac:dyDescent="0.15"/>
  </sheetData>
  <sheetProtection sheet="1" objects="1" scenarios="1"/>
  <phoneticPr fontId="3" type="Hiragana"/>
  <dataValidations count="1">
    <dataValidation imeMode="on" allowBlank="1" showInputMessage="1" showErrorMessage="1" sqref="C6:E6 K6:M6"/>
  </dataValidation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Z33"/>
  <sheetViews>
    <sheetView workbookViewId="0"/>
  </sheetViews>
  <sheetFormatPr defaultColWidth="0" defaultRowHeight="14.25" zeroHeight="1" x14ac:dyDescent="0.15"/>
  <cols>
    <col min="1" max="1" width="2.7109375" style="280" customWidth="1"/>
    <col min="2" max="2" width="5.140625" style="365" customWidth="1"/>
    <col min="3" max="3" width="13.5703125" style="281" customWidth="1"/>
    <col min="4" max="4" width="8.5703125" style="281" customWidth="1"/>
    <col min="5" max="7" width="6.28515625" style="281" customWidth="1"/>
    <col min="8" max="8" width="2.42578125" style="281" customWidth="1"/>
    <col min="9" max="9" width="5.140625" style="365" customWidth="1"/>
    <col min="10" max="10" width="13.5703125" style="281" customWidth="1"/>
    <col min="11" max="11" width="8.5703125" style="281" customWidth="1"/>
    <col min="12" max="14" width="6.28515625" style="281" customWidth="1"/>
    <col min="15" max="15" width="2.42578125" style="281" customWidth="1"/>
    <col min="16" max="17" width="18.7109375" style="282" customWidth="1"/>
    <col min="18" max="18" width="8.5703125" style="282" customWidth="1"/>
    <col min="19" max="19" width="6.28515625" style="282" customWidth="1"/>
    <col min="20" max="20" width="3.28515625" style="280" customWidth="1"/>
    <col min="21" max="22" width="18.7109375" style="282" customWidth="1"/>
    <col min="23" max="23" width="8.5703125" style="282" customWidth="1"/>
    <col min="24" max="24" width="6.28515625" style="282" customWidth="1"/>
    <col min="25" max="25" width="3.5703125" style="280" customWidth="1"/>
    <col min="26" max="26" width="9.140625" style="280" hidden="1"/>
    <col min="27" max="16146" width="0" style="280" hidden="1"/>
    <col min="16147" max="16384" width="9.140625" style="280" hidden="1"/>
  </cols>
  <sheetData>
    <row r="1" spans="2:24" ht="28.5" x14ac:dyDescent="0.15">
      <c r="C1" s="362" t="s">
        <v>198</v>
      </c>
    </row>
    <row r="2" spans="2:24" ht="28.5" x14ac:dyDescent="0.15">
      <c r="C2" s="362" t="s">
        <v>199</v>
      </c>
    </row>
    <row r="3" spans="2:24" s="253" customFormat="1" ht="15" thickBot="1" x14ac:dyDescent="0.2">
      <c r="B3" s="366"/>
      <c r="C3" s="282"/>
      <c r="D3" s="282"/>
      <c r="E3" s="282"/>
      <c r="F3" s="282"/>
      <c r="G3" s="282"/>
      <c r="H3" s="282"/>
      <c r="I3" s="366"/>
      <c r="J3" s="282"/>
      <c r="K3" s="282"/>
      <c r="L3" s="282"/>
      <c r="M3" s="282"/>
      <c r="N3" s="282"/>
      <c r="O3" s="282"/>
      <c r="P3" s="282"/>
      <c r="Q3" s="282"/>
      <c r="R3" s="282"/>
      <c r="S3" s="282"/>
      <c r="U3" s="282"/>
      <c r="V3" s="282"/>
      <c r="W3" s="282"/>
      <c r="X3" s="282"/>
    </row>
    <row r="4" spans="2:24" s="253" customFormat="1" x14ac:dyDescent="0.15">
      <c r="B4" s="366"/>
      <c r="C4" s="283" t="s">
        <v>192</v>
      </c>
      <c r="D4" s="284" t="str">
        <f>女子個人入力!D2</f>
        <v/>
      </c>
      <c r="E4" s="284"/>
      <c r="F4" s="284"/>
      <c r="G4" s="285"/>
      <c r="H4" s="281"/>
      <c r="I4" s="366"/>
      <c r="J4" s="283" t="s">
        <v>192</v>
      </c>
      <c r="K4" s="284" t="str">
        <f>男子個人入力!D2</f>
        <v/>
      </c>
      <c r="L4" s="284"/>
      <c r="M4" s="284"/>
      <c r="N4" s="285"/>
      <c r="O4" s="281"/>
      <c r="P4" s="283" t="s">
        <v>192</v>
      </c>
      <c r="Q4" s="284"/>
      <c r="R4" s="284"/>
      <c r="S4" s="285"/>
      <c r="U4" s="283" t="s">
        <v>192</v>
      </c>
      <c r="V4" s="284"/>
      <c r="W4" s="284" t="str">
        <f>男子個人入力!D2</f>
        <v/>
      </c>
      <c r="X4" s="285"/>
    </row>
    <row r="5" spans="2:24" ht="15" thickBot="1" x14ac:dyDescent="0.2">
      <c r="C5" s="286" t="s">
        <v>193</v>
      </c>
      <c r="D5" s="287"/>
      <c r="E5" s="287"/>
      <c r="F5" s="287"/>
      <c r="G5" s="288"/>
      <c r="J5" s="286" t="s">
        <v>196</v>
      </c>
      <c r="K5" s="287"/>
      <c r="L5" s="287"/>
      <c r="M5" s="287"/>
      <c r="N5" s="288"/>
      <c r="P5" s="286" t="s">
        <v>194</v>
      </c>
      <c r="Q5" s="396"/>
      <c r="R5" s="287"/>
      <c r="S5" s="288"/>
      <c r="U5" s="286" t="s">
        <v>195</v>
      </c>
      <c r="V5" s="396"/>
      <c r="W5" s="287"/>
      <c r="X5" s="288"/>
    </row>
    <row r="6" spans="2:24" x14ac:dyDescent="0.15">
      <c r="B6" s="364" t="s">
        <v>206</v>
      </c>
      <c r="C6" s="289" t="s">
        <v>111</v>
      </c>
      <c r="D6" s="290" t="s">
        <v>26</v>
      </c>
      <c r="E6" s="290" t="s">
        <v>112</v>
      </c>
      <c r="F6" s="290" t="s">
        <v>113</v>
      </c>
      <c r="G6" s="291" t="s">
        <v>114</v>
      </c>
      <c r="I6" s="364" t="s">
        <v>206</v>
      </c>
      <c r="J6" s="289" t="s">
        <v>111</v>
      </c>
      <c r="K6" s="290" t="s">
        <v>26</v>
      </c>
      <c r="L6" s="290" t="s">
        <v>112</v>
      </c>
      <c r="M6" s="290" t="s">
        <v>113</v>
      </c>
      <c r="N6" s="291" t="s">
        <v>114</v>
      </c>
      <c r="P6" s="289" t="s">
        <v>111</v>
      </c>
      <c r="Q6" s="290" t="s">
        <v>264</v>
      </c>
      <c r="R6" s="290" t="s">
        <v>26</v>
      </c>
      <c r="S6" s="291" t="s">
        <v>112</v>
      </c>
      <c r="U6" s="289" t="s">
        <v>111</v>
      </c>
      <c r="V6" s="290" t="s">
        <v>264</v>
      </c>
      <c r="W6" s="290" t="s">
        <v>26</v>
      </c>
      <c r="X6" s="291" t="s">
        <v>112</v>
      </c>
    </row>
    <row r="7" spans="2:24" x14ac:dyDescent="0.15">
      <c r="B7" s="367">
        <v>1</v>
      </c>
      <c r="C7" s="292" t="str">
        <f>女子個人入力!T5</f>
        <v/>
      </c>
      <c r="D7" s="293" t="str">
        <f>女子個人入力!U5</f>
        <v/>
      </c>
      <c r="E7" s="293" t="str">
        <f>女子個人入力!V5</f>
        <v/>
      </c>
      <c r="F7" s="293" t="str">
        <f>女子個人入力!W5</f>
        <v/>
      </c>
      <c r="G7" s="294" t="str">
        <f>女子個人入力!X5</f>
        <v/>
      </c>
      <c r="I7" s="367">
        <v>1</v>
      </c>
      <c r="J7" s="292" t="str">
        <f>男子個人入力!T5</f>
        <v/>
      </c>
      <c r="K7" s="293" t="str">
        <f>男子個人入力!U5</f>
        <v/>
      </c>
      <c r="L7" s="293" t="str">
        <f>男子個人入力!V5</f>
        <v/>
      </c>
      <c r="M7" s="293" t="str">
        <f>男子個人入力!W5</f>
        <v/>
      </c>
      <c r="N7" s="294" t="str">
        <f>男子個人入力!X5</f>
        <v/>
      </c>
      <c r="P7" s="295" t="str">
        <f>女子個人入力!AH5</f>
        <v>　　　　　</v>
      </c>
      <c r="Q7" s="397" t="str">
        <f>女子個人入力!AI5</f>
        <v>　</v>
      </c>
      <c r="R7" s="296" t="str">
        <f>女子個人入力!AJ5</f>
        <v/>
      </c>
      <c r="S7" s="297" t="str">
        <f>女子個人入力!AK5</f>
        <v/>
      </c>
      <c r="U7" s="295" t="str">
        <f>男子個人入力!AH5</f>
        <v>　　　　　</v>
      </c>
      <c r="V7" s="397" t="str">
        <f>男子個人入力!AI5</f>
        <v>　</v>
      </c>
      <c r="W7" s="296" t="str">
        <f>男子個人入力!AJ5</f>
        <v/>
      </c>
      <c r="X7" s="297" t="str">
        <f>男子個人入力!AK5</f>
        <v/>
      </c>
    </row>
    <row r="8" spans="2:24" x14ac:dyDescent="0.15">
      <c r="B8" s="368">
        <v>2</v>
      </c>
      <c r="C8" s="298" t="str">
        <f>女子個人入力!T6</f>
        <v/>
      </c>
      <c r="D8" s="299" t="str">
        <f>女子個人入力!U6</f>
        <v/>
      </c>
      <c r="E8" s="299" t="str">
        <f>女子個人入力!V6</f>
        <v/>
      </c>
      <c r="F8" s="299" t="str">
        <f>女子個人入力!W6</f>
        <v/>
      </c>
      <c r="G8" s="300" t="str">
        <f>女子個人入力!X6</f>
        <v/>
      </c>
      <c r="I8" s="368">
        <v>2</v>
      </c>
      <c r="J8" s="298" t="str">
        <f>男子個人入力!T6</f>
        <v/>
      </c>
      <c r="K8" s="299" t="str">
        <f>男子個人入力!U6</f>
        <v/>
      </c>
      <c r="L8" s="299" t="str">
        <f>男子個人入力!V6</f>
        <v/>
      </c>
      <c r="M8" s="299" t="str">
        <f>男子個人入力!W6</f>
        <v/>
      </c>
      <c r="N8" s="300" t="str">
        <f>男子個人入力!X6</f>
        <v/>
      </c>
      <c r="P8" s="301" t="str">
        <f>女子個人入力!AH6</f>
        <v>　　　　　</v>
      </c>
      <c r="Q8" s="398" t="str">
        <f>女子個人入力!AI6</f>
        <v>　</v>
      </c>
      <c r="R8" s="302" t="str">
        <f>女子個人入力!AJ6</f>
        <v/>
      </c>
      <c r="S8" s="303" t="str">
        <f>女子個人入力!AK6</f>
        <v/>
      </c>
      <c r="U8" s="301" t="str">
        <f>男子個人入力!AH6</f>
        <v>　　　　　</v>
      </c>
      <c r="V8" s="398" t="str">
        <f>男子個人入力!AI6</f>
        <v>　</v>
      </c>
      <c r="W8" s="302" t="str">
        <f>男子個人入力!AJ6</f>
        <v/>
      </c>
      <c r="X8" s="303" t="str">
        <f>男子個人入力!AK6</f>
        <v/>
      </c>
    </row>
    <row r="9" spans="2:24" x14ac:dyDescent="0.15">
      <c r="B9" s="368">
        <v>3</v>
      </c>
      <c r="C9" s="298" t="str">
        <f>女子個人入力!T7</f>
        <v/>
      </c>
      <c r="D9" s="299" t="str">
        <f>女子個人入力!U7</f>
        <v/>
      </c>
      <c r="E9" s="299" t="str">
        <f>女子個人入力!V7</f>
        <v/>
      </c>
      <c r="F9" s="299" t="str">
        <f>女子個人入力!W7</f>
        <v/>
      </c>
      <c r="G9" s="300" t="str">
        <f>女子個人入力!X7</f>
        <v/>
      </c>
      <c r="I9" s="368">
        <v>3</v>
      </c>
      <c r="J9" s="298" t="str">
        <f>男子個人入力!T7</f>
        <v/>
      </c>
      <c r="K9" s="299" t="str">
        <f>男子個人入力!U7</f>
        <v/>
      </c>
      <c r="L9" s="299" t="str">
        <f>男子個人入力!V7</f>
        <v/>
      </c>
      <c r="M9" s="299" t="str">
        <f>男子個人入力!W7</f>
        <v/>
      </c>
      <c r="N9" s="300" t="str">
        <f>男子個人入力!X7</f>
        <v/>
      </c>
      <c r="P9" s="301" t="str">
        <f>女子個人入力!AH7</f>
        <v>　　　　　</v>
      </c>
      <c r="Q9" s="398" t="str">
        <f>女子個人入力!AI7</f>
        <v>　</v>
      </c>
      <c r="R9" s="302" t="str">
        <f>女子個人入力!AJ7</f>
        <v/>
      </c>
      <c r="S9" s="303" t="str">
        <f>女子個人入力!AK7</f>
        <v/>
      </c>
      <c r="U9" s="301" t="str">
        <f>男子個人入力!AH7</f>
        <v>　　　　　</v>
      </c>
      <c r="V9" s="398" t="str">
        <f>男子個人入力!AI7</f>
        <v>　</v>
      </c>
      <c r="W9" s="302" t="str">
        <f>男子個人入力!AJ7</f>
        <v/>
      </c>
      <c r="X9" s="303" t="str">
        <f>男子個人入力!AK7</f>
        <v/>
      </c>
    </row>
    <row r="10" spans="2:24" x14ac:dyDescent="0.15">
      <c r="B10" s="368">
        <v>4</v>
      </c>
      <c r="C10" s="298" t="str">
        <f>女子個人入力!T8</f>
        <v/>
      </c>
      <c r="D10" s="299" t="str">
        <f>女子個人入力!U8</f>
        <v/>
      </c>
      <c r="E10" s="299" t="str">
        <f>女子個人入力!V8</f>
        <v/>
      </c>
      <c r="F10" s="299" t="str">
        <f>女子個人入力!W8</f>
        <v/>
      </c>
      <c r="G10" s="300" t="str">
        <f>女子個人入力!X8</f>
        <v/>
      </c>
      <c r="I10" s="368">
        <v>4</v>
      </c>
      <c r="J10" s="298" t="str">
        <f>男子個人入力!T8</f>
        <v/>
      </c>
      <c r="K10" s="299" t="str">
        <f>男子個人入力!U8</f>
        <v/>
      </c>
      <c r="L10" s="299" t="str">
        <f>男子個人入力!V8</f>
        <v/>
      </c>
      <c r="M10" s="299" t="str">
        <f>男子個人入力!W8</f>
        <v/>
      </c>
      <c r="N10" s="300" t="str">
        <f>男子個人入力!X8</f>
        <v/>
      </c>
      <c r="P10" s="301" t="str">
        <f>女子個人入力!AH8</f>
        <v>　　　　　</v>
      </c>
      <c r="Q10" s="398" t="str">
        <f>女子個人入力!AI8</f>
        <v>　</v>
      </c>
      <c r="R10" s="302" t="str">
        <f>女子個人入力!AJ8</f>
        <v/>
      </c>
      <c r="S10" s="303" t="str">
        <f>女子個人入力!AK8</f>
        <v/>
      </c>
      <c r="U10" s="301" t="str">
        <f>男子個人入力!AH8</f>
        <v>　　　　　</v>
      </c>
      <c r="V10" s="398" t="str">
        <f>男子個人入力!AI8</f>
        <v>　</v>
      </c>
      <c r="W10" s="302" t="str">
        <f>男子個人入力!AJ8</f>
        <v/>
      </c>
      <c r="X10" s="303" t="str">
        <f>男子個人入力!AK8</f>
        <v/>
      </c>
    </row>
    <row r="11" spans="2:24" x14ac:dyDescent="0.15">
      <c r="B11" s="368">
        <v>5</v>
      </c>
      <c r="C11" s="298" t="str">
        <f>女子個人入力!T9</f>
        <v/>
      </c>
      <c r="D11" s="299" t="str">
        <f>女子個人入力!U9</f>
        <v/>
      </c>
      <c r="E11" s="299" t="str">
        <f>女子個人入力!V9</f>
        <v/>
      </c>
      <c r="F11" s="299" t="str">
        <f>女子個人入力!W9</f>
        <v/>
      </c>
      <c r="G11" s="300" t="str">
        <f>女子個人入力!X9</f>
        <v/>
      </c>
      <c r="I11" s="368">
        <v>5</v>
      </c>
      <c r="J11" s="298" t="str">
        <f>男子個人入力!T9</f>
        <v/>
      </c>
      <c r="K11" s="299" t="str">
        <f>男子個人入力!U9</f>
        <v/>
      </c>
      <c r="L11" s="299" t="str">
        <f>男子個人入力!V9</f>
        <v/>
      </c>
      <c r="M11" s="299" t="str">
        <f>男子個人入力!W9</f>
        <v/>
      </c>
      <c r="N11" s="300" t="str">
        <f>男子個人入力!X9</f>
        <v/>
      </c>
      <c r="P11" s="301" t="str">
        <f>女子個人入力!AH9</f>
        <v>　　　　　</v>
      </c>
      <c r="Q11" s="398" t="str">
        <f>女子個人入力!AI9</f>
        <v>　</v>
      </c>
      <c r="R11" s="302" t="str">
        <f>女子個人入力!AJ9</f>
        <v/>
      </c>
      <c r="S11" s="303" t="str">
        <f>女子個人入力!AK9</f>
        <v/>
      </c>
      <c r="U11" s="301" t="str">
        <f>男子個人入力!AH9</f>
        <v>　　　　　</v>
      </c>
      <c r="V11" s="398" t="str">
        <f>男子個人入力!AI9</f>
        <v>　</v>
      </c>
      <c r="W11" s="302" t="str">
        <f>男子個人入力!AJ9</f>
        <v/>
      </c>
      <c r="X11" s="303" t="str">
        <f>男子個人入力!AK9</f>
        <v/>
      </c>
    </row>
    <row r="12" spans="2:24" x14ac:dyDescent="0.15">
      <c r="B12" s="368">
        <v>6</v>
      </c>
      <c r="C12" s="298" t="str">
        <f>女子個人入力!T10</f>
        <v/>
      </c>
      <c r="D12" s="299" t="str">
        <f>女子個人入力!U10</f>
        <v/>
      </c>
      <c r="E12" s="299" t="str">
        <f>女子個人入力!V10</f>
        <v/>
      </c>
      <c r="F12" s="299" t="str">
        <f>女子個人入力!W10</f>
        <v/>
      </c>
      <c r="G12" s="300" t="str">
        <f>女子個人入力!X10</f>
        <v/>
      </c>
      <c r="I12" s="368">
        <v>6</v>
      </c>
      <c r="J12" s="298" t="str">
        <f>男子個人入力!T10</f>
        <v/>
      </c>
      <c r="K12" s="299" t="str">
        <f>男子個人入力!U10</f>
        <v/>
      </c>
      <c r="L12" s="299" t="str">
        <f>男子個人入力!V10</f>
        <v/>
      </c>
      <c r="M12" s="299" t="str">
        <f>男子個人入力!W10</f>
        <v/>
      </c>
      <c r="N12" s="300" t="str">
        <f>男子個人入力!X10</f>
        <v/>
      </c>
      <c r="P12" s="301" t="str">
        <f>女子個人入力!AH10</f>
        <v>　　　　　</v>
      </c>
      <c r="Q12" s="398" t="str">
        <f>女子個人入力!AI10</f>
        <v>　</v>
      </c>
      <c r="R12" s="302" t="str">
        <f>女子個人入力!AJ10</f>
        <v/>
      </c>
      <c r="S12" s="303" t="str">
        <f>女子個人入力!AK10</f>
        <v/>
      </c>
      <c r="U12" s="301" t="str">
        <f>男子個人入力!AH10</f>
        <v>　　　　　</v>
      </c>
      <c r="V12" s="398" t="str">
        <f>男子個人入力!AI10</f>
        <v>　</v>
      </c>
      <c r="W12" s="302" t="str">
        <f>男子個人入力!AJ10</f>
        <v/>
      </c>
      <c r="X12" s="303" t="str">
        <f>男子個人入力!AK10</f>
        <v/>
      </c>
    </row>
    <row r="13" spans="2:24" x14ac:dyDescent="0.15">
      <c r="B13" s="368">
        <v>7</v>
      </c>
      <c r="C13" s="298" t="str">
        <f>女子個人入力!T11</f>
        <v/>
      </c>
      <c r="D13" s="299" t="str">
        <f>女子個人入力!U11</f>
        <v/>
      </c>
      <c r="E13" s="299" t="str">
        <f>女子個人入力!V11</f>
        <v/>
      </c>
      <c r="F13" s="299" t="str">
        <f>女子個人入力!W11</f>
        <v/>
      </c>
      <c r="G13" s="300" t="str">
        <f>女子個人入力!X11</f>
        <v/>
      </c>
      <c r="I13" s="368">
        <v>7</v>
      </c>
      <c r="J13" s="298" t="str">
        <f>男子個人入力!T11</f>
        <v/>
      </c>
      <c r="K13" s="299" t="str">
        <f>男子個人入力!U11</f>
        <v/>
      </c>
      <c r="L13" s="299" t="str">
        <f>男子個人入力!V11</f>
        <v/>
      </c>
      <c r="M13" s="299" t="str">
        <f>男子個人入力!W11</f>
        <v/>
      </c>
      <c r="N13" s="300" t="str">
        <f>男子個人入力!X11</f>
        <v/>
      </c>
      <c r="P13" s="301" t="str">
        <f>女子個人入力!AH11</f>
        <v>　　　　　</v>
      </c>
      <c r="Q13" s="398" t="str">
        <f>女子個人入力!AI11</f>
        <v>　</v>
      </c>
      <c r="R13" s="302" t="str">
        <f>女子個人入力!AJ11</f>
        <v/>
      </c>
      <c r="S13" s="303" t="str">
        <f>女子個人入力!AK11</f>
        <v/>
      </c>
      <c r="U13" s="301" t="str">
        <f>男子個人入力!AH11</f>
        <v>　　　　　</v>
      </c>
      <c r="V13" s="398" t="str">
        <f>男子個人入力!AI11</f>
        <v>　</v>
      </c>
      <c r="W13" s="302" t="str">
        <f>男子個人入力!AJ11</f>
        <v/>
      </c>
      <c r="X13" s="303" t="str">
        <f>男子個人入力!AK11</f>
        <v/>
      </c>
    </row>
    <row r="14" spans="2:24" ht="15" thickBot="1" x14ac:dyDescent="0.2">
      <c r="B14" s="369">
        <v>8</v>
      </c>
      <c r="C14" s="304" t="str">
        <f>女子個人入力!T12</f>
        <v/>
      </c>
      <c r="D14" s="305" t="str">
        <f>女子個人入力!U12</f>
        <v/>
      </c>
      <c r="E14" s="305" t="str">
        <f>女子個人入力!V12</f>
        <v/>
      </c>
      <c r="F14" s="305" t="str">
        <f>女子個人入力!W12</f>
        <v/>
      </c>
      <c r="G14" s="306" t="str">
        <f>女子個人入力!X12</f>
        <v/>
      </c>
      <c r="I14" s="369">
        <v>8</v>
      </c>
      <c r="J14" s="304" t="str">
        <f>男子個人入力!T12</f>
        <v/>
      </c>
      <c r="K14" s="305" t="str">
        <f>男子個人入力!U12</f>
        <v/>
      </c>
      <c r="L14" s="305" t="str">
        <f>男子個人入力!V12</f>
        <v/>
      </c>
      <c r="M14" s="305" t="str">
        <f>男子個人入力!W12</f>
        <v/>
      </c>
      <c r="N14" s="306" t="str">
        <f>男子個人入力!X12</f>
        <v/>
      </c>
      <c r="P14" s="307" t="str">
        <f>女子個人入力!AH12</f>
        <v>　　　　　</v>
      </c>
      <c r="Q14" s="399" t="str">
        <f>女子個人入力!AI12</f>
        <v>　</v>
      </c>
      <c r="R14" s="308" t="str">
        <f>女子個人入力!AJ12</f>
        <v/>
      </c>
      <c r="S14" s="309" t="str">
        <f>女子個人入力!AK12</f>
        <v/>
      </c>
      <c r="U14" s="307" t="str">
        <f>男子個人入力!AH12</f>
        <v>　　　　　</v>
      </c>
      <c r="V14" s="399" t="str">
        <f>男子個人入力!AI12</f>
        <v>　</v>
      </c>
      <c r="W14" s="308" t="str">
        <f>男子個人入力!AJ12</f>
        <v/>
      </c>
      <c r="X14" s="309" t="str">
        <f>男子個人入力!AK12</f>
        <v/>
      </c>
    </row>
    <row r="15" spans="2:24" x14ac:dyDescent="0.15"/>
    <row r="16" spans="2:24" hidden="1" x14ac:dyDescent="0.15"/>
    <row r="17" s="280" customFormat="1" ht="12" hidden="1" x14ac:dyDescent="0.15"/>
    <row r="18" s="280" customFormat="1" ht="12" hidden="1" x14ac:dyDescent="0.15"/>
    <row r="19" s="280" customFormat="1" ht="12" hidden="1" x14ac:dyDescent="0.15"/>
    <row r="20" s="280" customFormat="1" ht="12" hidden="1" x14ac:dyDescent="0.15"/>
    <row r="21" s="280" customFormat="1" ht="12" hidden="1" x14ac:dyDescent="0.15"/>
    <row r="22" s="280" customFormat="1" ht="12" hidden="1" x14ac:dyDescent="0.15"/>
    <row r="23" s="280" customFormat="1" ht="12" hidden="1" x14ac:dyDescent="0.15"/>
    <row r="24" s="280" customFormat="1" ht="12" hidden="1" x14ac:dyDescent="0.15"/>
    <row r="25" s="280" customFormat="1" ht="12" hidden="1" x14ac:dyDescent="0.15"/>
    <row r="26" s="280" customFormat="1" ht="12" hidden="1" x14ac:dyDescent="0.15"/>
    <row r="27" s="280" customFormat="1" ht="12" hidden="1" x14ac:dyDescent="0.15"/>
    <row r="28" s="280" customFormat="1" ht="12" hidden="1" x14ac:dyDescent="0.15"/>
    <row r="29" s="280" customFormat="1" ht="12" hidden="1" x14ac:dyDescent="0.15"/>
    <row r="30" s="280" customFormat="1" ht="12" hidden="1" x14ac:dyDescent="0.15"/>
    <row r="31" s="280" customFormat="1" ht="12" hidden="1" x14ac:dyDescent="0.15"/>
    <row r="32" s="280" customFormat="1" ht="12" hidden="1" x14ac:dyDescent="0.15"/>
    <row r="33" s="280" customFormat="1" ht="12" hidden="1" x14ac:dyDescent="0.15"/>
  </sheetData>
  <sheetProtection sheet="1" objects="1" scenarios="1"/>
  <phoneticPr fontId="3"/>
  <dataValidations count="1">
    <dataValidation imeMode="on" allowBlank="1" showInputMessage="1" showErrorMessage="1" sqref="U3:X65239 C3:H65239 J3:S6523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XC84"/>
  <sheetViews>
    <sheetView workbookViewId="0"/>
  </sheetViews>
  <sheetFormatPr defaultColWidth="0" defaultRowHeight="0" customHeight="1" zeroHeight="1" x14ac:dyDescent="0.15"/>
  <cols>
    <col min="1" max="1" width="2.7109375" style="280" customWidth="1"/>
    <col min="2" max="2" width="3.85546875" style="280" customWidth="1"/>
    <col min="3" max="3" width="23.85546875" style="182" bestFit="1" customWidth="1"/>
    <col min="4" max="5" width="16.140625" style="182" bestFit="1" customWidth="1"/>
    <col min="6" max="6" width="16.140625" style="182" customWidth="1"/>
    <col min="7" max="7" width="6.28515625" style="182" customWidth="1"/>
    <col min="8" max="8" width="13.5703125" style="182" bestFit="1" customWidth="1"/>
    <col min="9" max="9" width="13.5703125" style="182" customWidth="1"/>
    <col min="10" max="10" width="6.28515625" style="182" customWidth="1"/>
    <col min="11" max="11" width="13.5703125" style="182" bestFit="1" customWidth="1"/>
    <col min="12" max="12" width="13.5703125" style="182" customWidth="1"/>
    <col min="13" max="13" width="6.28515625" style="182" customWidth="1"/>
    <col min="14" max="14" width="13.5703125" style="182" bestFit="1" customWidth="1"/>
    <col min="15" max="15" width="13.5703125" style="182" customWidth="1"/>
    <col min="16" max="16" width="6.28515625" style="182" customWidth="1"/>
    <col min="17" max="17" width="13.5703125" style="182" bestFit="1" customWidth="1"/>
    <col min="18" max="18" width="13.5703125" style="182" customWidth="1"/>
    <col min="19" max="19" width="6.28515625" style="182" customWidth="1"/>
    <col min="20" max="20" width="13.5703125" style="182" bestFit="1" customWidth="1"/>
    <col min="21" max="21" width="13.5703125" style="182" customWidth="1"/>
    <col min="22" max="22" width="6.28515625" style="182" customWidth="1"/>
    <col min="23" max="23" width="13.5703125" style="182" bestFit="1" customWidth="1"/>
    <col min="24" max="24" width="13.5703125" style="182" customWidth="1"/>
    <col min="25" max="25" width="6.28515625" style="182" customWidth="1"/>
    <col min="26" max="26" width="2.7109375" style="281" customWidth="1"/>
    <col min="27" max="27" width="3.85546875" style="280" customWidth="1"/>
    <col min="28" max="28" width="23.85546875" style="182" bestFit="1" customWidth="1"/>
    <col min="29" max="30" width="16.140625" style="182" bestFit="1" customWidth="1"/>
    <col min="31" max="31" width="16.140625" style="182" customWidth="1"/>
    <col min="32" max="32" width="6.28515625" style="182" customWidth="1"/>
    <col min="33" max="33" width="13.5703125" style="182" bestFit="1" customWidth="1"/>
    <col min="34" max="34" width="13.5703125" style="182" customWidth="1"/>
    <col min="35" max="35" width="6.28515625" style="182" customWidth="1"/>
    <col min="36" max="36" width="13.5703125" style="182" bestFit="1" customWidth="1"/>
    <col min="37" max="37" width="13.5703125" style="182" customWidth="1"/>
    <col min="38" max="38" width="6.28515625" style="182" customWidth="1"/>
    <col min="39" max="39" width="13.5703125" style="182" bestFit="1" customWidth="1"/>
    <col min="40" max="40" width="13.5703125" style="182" customWidth="1"/>
    <col min="41" max="41" width="6.28515625" style="182" customWidth="1"/>
    <col min="42" max="42" width="13.5703125" style="182" bestFit="1" customWidth="1"/>
    <col min="43" max="43" width="13.5703125" style="182" customWidth="1"/>
    <col min="44" max="44" width="6.28515625" style="182" customWidth="1"/>
    <col min="45" max="45" width="13.5703125" style="182" bestFit="1" customWidth="1"/>
    <col min="46" max="46" width="13.5703125" style="182" customWidth="1"/>
    <col min="47" max="47" width="6.28515625" style="182" customWidth="1"/>
    <col min="48" max="48" width="13.5703125" style="182" bestFit="1" customWidth="1"/>
    <col min="49" max="49" width="13.5703125" style="182" customWidth="1"/>
    <col min="50" max="50" width="6.28515625" style="182" customWidth="1"/>
    <col min="51" max="51" width="2.7109375" style="282" customWidth="1"/>
    <col min="52" max="52" width="9.140625" style="280" hidden="1"/>
    <col min="53" max="16175" width="0" style="280" hidden="1"/>
    <col min="16176" max="16384" width="9.140625" style="280" hidden="1"/>
  </cols>
  <sheetData>
    <row r="1" spans="2:51" ht="28.5" x14ac:dyDescent="0.15">
      <c r="C1" s="362" t="s">
        <v>198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280"/>
      <c r="AB1" s="281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</row>
    <row r="2" spans="2:51" ht="29.25" thickBot="1" x14ac:dyDescent="0.2">
      <c r="C2" s="362" t="s">
        <v>199</v>
      </c>
      <c r="Z2" s="280"/>
      <c r="AB2" s="281"/>
    </row>
    <row r="3" spans="2:51" s="253" customFormat="1" ht="15" thickBot="1" x14ac:dyDescent="0.2">
      <c r="C3" s="313" t="s">
        <v>203</v>
      </c>
      <c r="D3" s="314"/>
      <c r="E3" s="315" t="s">
        <v>2</v>
      </c>
      <c r="F3" s="315"/>
      <c r="G3" s="314"/>
      <c r="H3" s="315" t="s">
        <v>3</v>
      </c>
      <c r="I3" s="315"/>
      <c r="J3" s="314"/>
      <c r="K3" s="315" t="s">
        <v>4</v>
      </c>
      <c r="L3" s="315"/>
      <c r="M3" s="314"/>
      <c r="N3" s="315" t="s">
        <v>5</v>
      </c>
      <c r="O3" s="315"/>
      <c r="P3" s="314"/>
      <c r="Q3" s="315" t="s">
        <v>6</v>
      </c>
      <c r="R3" s="315"/>
      <c r="S3" s="314"/>
      <c r="T3" s="315" t="s">
        <v>191</v>
      </c>
      <c r="U3" s="315"/>
      <c r="V3" s="314"/>
      <c r="W3" s="315" t="s">
        <v>191</v>
      </c>
      <c r="X3" s="315"/>
      <c r="Y3" s="316"/>
      <c r="Z3" s="282"/>
      <c r="AB3" s="313" t="s">
        <v>202</v>
      </c>
      <c r="AC3" s="314"/>
      <c r="AD3" s="315" t="s">
        <v>2</v>
      </c>
      <c r="AE3" s="315"/>
      <c r="AF3" s="314"/>
      <c r="AG3" s="315" t="s">
        <v>3</v>
      </c>
      <c r="AH3" s="315"/>
      <c r="AI3" s="314"/>
      <c r="AJ3" s="315" t="s">
        <v>4</v>
      </c>
      <c r="AK3" s="315"/>
      <c r="AL3" s="314"/>
      <c r="AM3" s="315" t="s">
        <v>5</v>
      </c>
      <c r="AN3" s="315"/>
      <c r="AO3" s="314"/>
      <c r="AP3" s="315" t="s">
        <v>6</v>
      </c>
      <c r="AQ3" s="315"/>
      <c r="AR3" s="314"/>
      <c r="AS3" s="315" t="s">
        <v>191</v>
      </c>
      <c r="AT3" s="315"/>
      <c r="AU3" s="314"/>
      <c r="AV3" s="315" t="s">
        <v>191</v>
      </c>
      <c r="AW3" s="315"/>
      <c r="AX3" s="316"/>
      <c r="AY3" s="282"/>
    </row>
    <row r="4" spans="2:51" ht="14.25" x14ac:dyDescent="0.15">
      <c r="B4" s="370" t="s">
        <v>207</v>
      </c>
      <c r="C4" s="317" t="s">
        <v>189</v>
      </c>
      <c r="D4" s="318" t="s">
        <v>188</v>
      </c>
      <c r="E4" s="319" t="s">
        <v>16</v>
      </c>
      <c r="F4" s="400" t="s">
        <v>262</v>
      </c>
      <c r="G4" s="320" t="s">
        <v>10</v>
      </c>
      <c r="H4" s="319" t="s">
        <v>16</v>
      </c>
      <c r="I4" s="400" t="s">
        <v>262</v>
      </c>
      <c r="J4" s="320" t="s">
        <v>10</v>
      </c>
      <c r="K4" s="319" t="s">
        <v>16</v>
      </c>
      <c r="L4" s="400" t="s">
        <v>262</v>
      </c>
      <c r="M4" s="320" t="s">
        <v>10</v>
      </c>
      <c r="N4" s="319" t="s">
        <v>16</v>
      </c>
      <c r="O4" s="400" t="s">
        <v>262</v>
      </c>
      <c r="P4" s="320" t="s">
        <v>10</v>
      </c>
      <c r="Q4" s="319" t="s">
        <v>16</v>
      </c>
      <c r="R4" s="400" t="s">
        <v>262</v>
      </c>
      <c r="S4" s="320" t="s">
        <v>10</v>
      </c>
      <c r="T4" s="319" t="s">
        <v>16</v>
      </c>
      <c r="U4" s="400" t="s">
        <v>262</v>
      </c>
      <c r="V4" s="320" t="s">
        <v>10</v>
      </c>
      <c r="W4" s="319" t="s">
        <v>16</v>
      </c>
      <c r="X4" s="400" t="s">
        <v>262</v>
      </c>
      <c r="Y4" s="297" t="s">
        <v>10</v>
      </c>
      <c r="AA4" s="370" t="s">
        <v>207</v>
      </c>
      <c r="AB4" s="317" t="s">
        <v>189</v>
      </c>
      <c r="AC4" s="318" t="s">
        <v>19</v>
      </c>
      <c r="AD4" s="319" t="s">
        <v>16</v>
      </c>
      <c r="AE4" s="400" t="s">
        <v>262</v>
      </c>
      <c r="AF4" s="320" t="s">
        <v>10</v>
      </c>
      <c r="AG4" s="319" t="s">
        <v>16</v>
      </c>
      <c r="AH4" s="400" t="s">
        <v>262</v>
      </c>
      <c r="AI4" s="320" t="s">
        <v>10</v>
      </c>
      <c r="AJ4" s="319" t="s">
        <v>16</v>
      </c>
      <c r="AK4" s="400" t="s">
        <v>262</v>
      </c>
      <c r="AL4" s="320" t="s">
        <v>10</v>
      </c>
      <c r="AM4" s="319" t="s">
        <v>16</v>
      </c>
      <c r="AN4" s="400" t="s">
        <v>262</v>
      </c>
      <c r="AO4" s="320" t="s">
        <v>10</v>
      </c>
      <c r="AP4" s="319" t="s">
        <v>16</v>
      </c>
      <c r="AQ4" s="400" t="s">
        <v>262</v>
      </c>
      <c r="AR4" s="320" t="s">
        <v>10</v>
      </c>
      <c r="AS4" s="319" t="s">
        <v>16</v>
      </c>
      <c r="AT4" s="400" t="s">
        <v>262</v>
      </c>
      <c r="AU4" s="320" t="s">
        <v>10</v>
      </c>
      <c r="AV4" s="319" t="s">
        <v>16</v>
      </c>
      <c r="AW4" s="400" t="s">
        <v>262</v>
      </c>
      <c r="AX4" s="297" t="s">
        <v>10</v>
      </c>
    </row>
    <row r="5" spans="2:51" ht="15" thickBot="1" x14ac:dyDescent="0.2">
      <c r="B5" s="369"/>
      <c r="C5" s="321" t="str">
        <f>女子団体入力!M5</f>
        <v/>
      </c>
      <c r="D5" s="322" t="str">
        <f>女子団体入力!N5</f>
        <v/>
      </c>
      <c r="E5" s="323" t="str">
        <f>女子団体入力!O5</f>
        <v>　　　　　</v>
      </c>
      <c r="F5" s="401" t="str">
        <f>女子団体入力!P5</f>
        <v>　</v>
      </c>
      <c r="G5" s="324" t="str">
        <f>女子団体入力!Q5</f>
        <v/>
      </c>
      <c r="H5" s="323" t="str">
        <f>女子団体入力!R5</f>
        <v>　　　　　</v>
      </c>
      <c r="I5" s="401" t="str">
        <f>女子団体入力!S5</f>
        <v>　</v>
      </c>
      <c r="J5" s="324" t="str">
        <f>女子団体入力!T5</f>
        <v/>
      </c>
      <c r="K5" s="323" t="str">
        <f>女子団体入力!U5</f>
        <v>　　　　　</v>
      </c>
      <c r="L5" s="401" t="str">
        <f>女子団体入力!V5</f>
        <v>　</v>
      </c>
      <c r="M5" s="324" t="str">
        <f>女子団体入力!W5</f>
        <v/>
      </c>
      <c r="N5" s="323" t="str">
        <f>女子団体入力!X5</f>
        <v>　　　　　</v>
      </c>
      <c r="O5" s="401" t="str">
        <f>女子団体入力!Y5</f>
        <v>　</v>
      </c>
      <c r="P5" s="324" t="str">
        <f>女子団体入力!Z5</f>
        <v/>
      </c>
      <c r="Q5" s="323" t="str">
        <f>女子団体入力!AA5</f>
        <v>　　　　　</v>
      </c>
      <c r="R5" s="401" t="str">
        <f>女子団体入力!AB5</f>
        <v>　</v>
      </c>
      <c r="S5" s="324" t="str">
        <f>女子団体入力!AC5</f>
        <v/>
      </c>
      <c r="T5" s="323" t="str">
        <f>女子団体入力!AD5</f>
        <v>　　　　　</v>
      </c>
      <c r="U5" s="401" t="str">
        <f>女子団体入力!AE5</f>
        <v>　</v>
      </c>
      <c r="V5" s="324" t="str">
        <f>女子団体入力!AF5</f>
        <v/>
      </c>
      <c r="W5" s="323" t="str">
        <f>女子団体入力!AG5</f>
        <v>　　　　　</v>
      </c>
      <c r="X5" s="401" t="str">
        <f>女子団体入力!AH5</f>
        <v>　</v>
      </c>
      <c r="Y5" s="309" t="str">
        <f>女子団体入力!AI5</f>
        <v/>
      </c>
      <c r="AA5" s="369"/>
      <c r="AB5" s="321" t="str">
        <f>男子団体入力!M5</f>
        <v/>
      </c>
      <c r="AC5" s="322" t="str">
        <f>男子団体入力!N5</f>
        <v/>
      </c>
      <c r="AD5" s="323" t="str">
        <f>男子団体入力!O5</f>
        <v>　　　　　</v>
      </c>
      <c r="AE5" s="401" t="str">
        <f>男子団体入力!P5</f>
        <v>　</v>
      </c>
      <c r="AF5" s="324" t="str">
        <f>男子団体入力!Q5</f>
        <v/>
      </c>
      <c r="AG5" s="323" t="str">
        <f>男子団体入力!R5</f>
        <v>　　　　　</v>
      </c>
      <c r="AH5" s="401" t="str">
        <f>男子団体入力!S5</f>
        <v>　</v>
      </c>
      <c r="AI5" s="324" t="str">
        <f>男子団体入力!T5</f>
        <v/>
      </c>
      <c r="AJ5" s="323" t="str">
        <f>男子団体入力!U5</f>
        <v>　　　　　</v>
      </c>
      <c r="AK5" s="401" t="str">
        <f>男子団体入力!V5</f>
        <v>　</v>
      </c>
      <c r="AL5" s="324" t="str">
        <f>男子団体入力!W5</f>
        <v/>
      </c>
      <c r="AM5" s="323" t="str">
        <f>男子団体入力!X5</f>
        <v>　　　　　</v>
      </c>
      <c r="AN5" s="401" t="str">
        <f>男子団体入力!Y5</f>
        <v>　</v>
      </c>
      <c r="AO5" s="324" t="str">
        <f>男子団体入力!Z5</f>
        <v/>
      </c>
      <c r="AP5" s="323" t="str">
        <f>男子団体入力!AA5</f>
        <v>　　　　　</v>
      </c>
      <c r="AQ5" s="401" t="str">
        <f>男子団体入力!AB5</f>
        <v>　</v>
      </c>
      <c r="AR5" s="324" t="str">
        <f>男子団体入力!AC5</f>
        <v/>
      </c>
      <c r="AS5" s="323" t="str">
        <f>男子団体入力!AD5</f>
        <v>　　　　　</v>
      </c>
      <c r="AT5" s="401" t="str">
        <f>男子団体入力!AE5</f>
        <v>　</v>
      </c>
      <c r="AU5" s="324" t="str">
        <f>男子団体入力!AF5</f>
        <v/>
      </c>
      <c r="AV5" s="323" t="str">
        <f>男子団体入力!AG5</f>
        <v>　　　　　</v>
      </c>
      <c r="AW5" s="401" t="str">
        <f>男子団体入力!AH5</f>
        <v>　</v>
      </c>
      <c r="AX5" s="309" t="str">
        <f>男子団体入力!AI5</f>
        <v/>
      </c>
    </row>
    <row r="6" spans="2:51" ht="14.25" x14ac:dyDescent="0.15"/>
    <row r="7" spans="2:51" ht="14.25" hidden="1" customHeight="1" x14ac:dyDescent="0.15"/>
    <row r="8" spans="2:51" ht="14.25" hidden="1" customHeight="1" x14ac:dyDescent="0.15"/>
    <row r="9" spans="2:51" ht="14.25" hidden="1" customHeight="1" x14ac:dyDescent="0.15"/>
    <row r="10" spans="2:51" ht="14.25" hidden="1" customHeight="1" x14ac:dyDescent="0.15"/>
    <row r="11" spans="2:51" ht="14.25" hidden="1" customHeight="1" x14ac:dyDescent="0.15"/>
    <row r="12" spans="2:51" ht="14.25" hidden="1" customHeight="1" x14ac:dyDescent="0.15"/>
    <row r="13" spans="2:51" ht="14.25" hidden="1" customHeight="1" x14ac:dyDescent="0.15"/>
    <row r="14" spans="2:51" ht="14.25" hidden="1" customHeight="1" x14ac:dyDescent="0.15"/>
    <row r="15" spans="2:51" ht="14.25" hidden="1" customHeight="1" x14ac:dyDescent="0.15"/>
    <row r="16" spans="2:51" ht="14.25" hidden="1" customHeight="1" x14ac:dyDescent="0.15"/>
    <row r="17" s="280" customFormat="1" ht="14.25" hidden="1" customHeight="1" x14ac:dyDescent="0.15"/>
    <row r="18" s="280" customFormat="1" ht="14.25" hidden="1" customHeight="1" x14ac:dyDescent="0.15"/>
    <row r="19" s="280" customFormat="1" ht="14.25" hidden="1" customHeight="1" x14ac:dyDescent="0.15"/>
    <row r="20" s="280" customFormat="1" ht="14.25" hidden="1" customHeight="1" x14ac:dyDescent="0.15"/>
    <row r="21" s="280" customFormat="1" ht="14.25" hidden="1" customHeight="1" x14ac:dyDescent="0.15"/>
    <row r="22" s="280" customFormat="1" ht="14.25" hidden="1" customHeight="1" x14ac:dyDescent="0.15"/>
    <row r="23" s="280" customFormat="1" ht="14.25" hidden="1" customHeight="1" x14ac:dyDescent="0.15"/>
    <row r="24" s="280" customFormat="1" ht="14.25" hidden="1" customHeight="1" x14ac:dyDescent="0.15"/>
    <row r="25" s="280" customFormat="1" ht="14.25" hidden="1" customHeight="1" x14ac:dyDescent="0.15"/>
    <row r="26" s="280" customFormat="1" ht="14.25" hidden="1" customHeight="1" x14ac:dyDescent="0.15"/>
    <row r="27" s="280" customFormat="1" ht="14.25" hidden="1" customHeight="1" x14ac:dyDescent="0.15"/>
    <row r="28" s="280" customFormat="1" ht="14.25" hidden="1" customHeight="1" x14ac:dyDescent="0.15"/>
    <row r="29" s="280" customFormat="1" ht="14.25" hidden="1" customHeight="1" x14ac:dyDescent="0.15"/>
    <row r="30" s="280" customFormat="1" ht="14.25" hidden="1" customHeight="1" x14ac:dyDescent="0.15"/>
    <row r="31" s="280" customFormat="1" ht="14.25" hidden="1" customHeight="1" x14ac:dyDescent="0.15"/>
    <row r="32" s="280" customFormat="1" ht="14.25" hidden="1" customHeight="1" x14ac:dyDescent="0.15"/>
    <row r="33" s="280" customFormat="1" ht="14.25" hidden="1" customHeight="1" x14ac:dyDescent="0.15"/>
    <row r="34" s="280" customFormat="1" ht="0" hidden="1" customHeight="1" x14ac:dyDescent="0.15"/>
    <row r="35" s="280" customFormat="1" ht="0" hidden="1" customHeight="1" x14ac:dyDescent="0.15"/>
    <row r="36" s="280" customFormat="1" ht="0" hidden="1" customHeight="1" x14ac:dyDescent="0.15"/>
    <row r="37" s="280" customFormat="1" ht="0" hidden="1" customHeight="1" x14ac:dyDescent="0.15"/>
    <row r="38" s="280" customFormat="1" ht="0" hidden="1" customHeight="1" x14ac:dyDescent="0.15"/>
    <row r="39" s="280" customFormat="1" ht="0" hidden="1" customHeight="1" x14ac:dyDescent="0.15"/>
    <row r="40" s="280" customFormat="1" ht="0" hidden="1" customHeight="1" x14ac:dyDescent="0.15"/>
    <row r="41" s="280" customFormat="1" ht="0" hidden="1" customHeight="1" x14ac:dyDescent="0.15"/>
    <row r="42" s="280" customFormat="1" ht="0" hidden="1" customHeight="1" x14ac:dyDescent="0.15"/>
    <row r="43" s="280" customFormat="1" ht="0" hidden="1" customHeight="1" x14ac:dyDescent="0.15"/>
    <row r="44" s="280" customFormat="1" ht="0" hidden="1" customHeight="1" x14ac:dyDescent="0.15"/>
    <row r="45" s="280" customFormat="1" ht="0" hidden="1" customHeight="1" x14ac:dyDescent="0.15"/>
    <row r="46" s="280" customFormat="1" ht="0" hidden="1" customHeight="1" x14ac:dyDescent="0.15"/>
    <row r="47" s="280" customFormat="1" ht="0" hidden="1" customHeight="1" x14ac:dyDescent="0.15"/>
    <row r="48" s="280" customFormat="1" ht="0" hidden="1" customHeight="1" x14ac:dyDescent="0.15"/>
    <row r="49" s="280" customFormat="1" ht="0" hidden="1" customHeight="1" x14ac:dyDescent="0.15"/>
    <row r="50" s="280" customFormat="1" ht="0" hidden="1" customHeight="1" x14ac:dyDescent="0.15"/>
    <row r="51" s="280" customFormat="1" ht="0" hidden="1" customHeight="1" x14ac:dyDescent="0.15"/>
    <row r="52" s="280" customFormat="1" ht="0" hidden="1" customHeight="1" x14ac:dyDescent="0.15"/>
    <row r="53" s="280" customFormat="1" ht="0" hidden="1" customHeight="1" x14ac:dyDescent="0.15"/>
    <row r="54" s="280" customFormat="1" ht="0" hidden="1" customHeight="1" x14ac:dyDescent="0.15"/>
    <row r="55" s="280" customFormat="1" ht="0" hidden="1" customHeight="1" x14ac:dyDescent="0.15"/>
    <row r="56" s="280" customFormat="1" ht="0" hidden="1" customHeight="1" x14ac:dyDescent="0.15"/>
    <row r="57" s="280" customFormat="1" ht="0" hidden="1" customHeight="1" x14ac:dyDescent="0.15"/>
    <row r="58" s="280" customFormat="1" ht="0" hidden="1" customHeight="1" x14ac:dyDescent="0.15"/>
    <row r="59" s="280" customFormat="1" ht="0" hidden="1" customHeight="1" x14ac:dyDescent="0.15"/>
    <row r="60" s="280" customFormat="1" ht="0" hidden="1" customHeight="1" x14ac:dyDescent="0.15"/>
    <row r="61" s="280" customFormat="1" ht="0" hidden="1" customHeight="1" x14ac:dyDescent="0.15"/>
    <row r="62" s="280" customFormat="1" ht="0" hidden="1" customHeight="1" x14ac:dyDescent="0.15"/>
    <row r="63" s="280" customFormat="1" ht="0" hidden="1" customHeight="1" x14ac:dyDescent="0.15"/>
    <row r="64" s="280" customFormat="1" ht="0" hidden="1" customHeight="1" x14ac:dyDescent="0.15"/>
    <row r="65" s="280" customFormat="1" ht="0" hidden="1" customHeight="1" x14ac:dyDescent="0.15"/>
    <row r="66" s="280" customFormat="1" ht="0" hidden="1" customHeight="1" x14ac:dyDescent="0.15"/>
    <row r="67" s="280" customFormat="1" ht="0" hidden="1" customHeight="1" x14ac:dyDescent="0.15"/>
    <row r="68" s="280" customFormat="1" ht="0" hidden="1" customHeight="1" x14ac:dyDescent="0.15"/>
    <row r="69" s="280" customFormat="1" ht="0" hidden="1" customHeight="1" x14ac:dyDescent="0.15"/>
    <row r="70" s="280" customFormat="1" ht="0" hidden="1" customHeight="1" x14ac:dyDescent="0.15"/>
    <row r="71" s="280" customFormat="1" ht="0" hidden="1" customHeight="1" x14ac:dyDescent="0.15"/>
    <row r="72" s="280" customFormat="1" ht="0" hidden="1" customHeight="1" x14ac:dyDescent="0.15"/>
    <row r="73" s="280" customFormat="1" ht="0" hidden="1" customHeight="1" x14ac:dyDescent="0.15"/>
    <row r="74" s="280" customFormat="1" ht="0" hidden="1" customHeight="1" x14ac:dyDescent="0.15"/>
    <row r="75" s="280" customFormat="1" ht="0" hidden="1" customHeight="1" x14ac:dyDescent="0.15"/>
    <row r="76" s="280" customFormat="1" ht="0" hidden="1" customHeight="1" x14ac:dyDescent="0.15"/>
    <row r="77" s="280" customFormat="1" ht="0" hidden="1" customHeight="1" x14ac:dyDescent="0.15"/>
    <row r="78" s="280" customFormat="1" ht="0" hidden="1" customHeight="1" x14ac:dyDescent="0.15"/>
    <row r="79" s="280" customFormat="1" ht="0" hidden="1" customHeight="1" x14ac:dyDescent="0.15"/>
    <row r="80" s="280" customFormat="1" ht="0" hidden="1" customHeight="1" x14ac:dyDescent="0.15"/>
    <row r="81" s="280" customFormat="1" ht="0" hidden="1" customHeight="1" x14ac:dyDescent="0.15"/>
    <row r="82" s="280" customFormat="1" ht="0" hidden="1" customHeight="1" x14ac:dyDescent="0.15"/>
    <row r="83" s="280" customFormat="1" ht="0" hidden="1" customHeight="1" x14ac:dyDescent="0.15"/>
    <row r="84" s="280" customFormat="1" ht="0" hidden="1" customHeight="1" x14ac:dyDescent="0.15"/>
  </sheetData>
  <sheetProtection sheet="1" objects="1" scenarios="1"/>
  <phoneticPr fontId="3" type="Hiragana"/>
  <dataValidations count="1">
    <dataValidation imeMode="on" allowBlank="1" showInputMessage="1" showErrorMessage="1" sqref="C5:Y65336 E4:Y4 D1:Y2 AB5:AX65336 AY3:AY65209 Z3:Z65209 C3:Y3 AB1:AX3 AD4:AX4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0" defaultRowHeight="32.25" customHeight="1" zeroHeight="1" x14ac:dyDescent="0.15"/>
  <cols>
    <col min="1" max="1" width="2.7109375" style="75" customWidth="1"/>
    <col min="2" max="2" width="9.140625" style="75" customWidth="1"/>
    <col min="3" max="3" width="3" style="75" customWidth="1"/>
    <col min="4" max="4" width="95.7109375" style="75" customWidth="1"/>
    <col min="5" max="5" width="2.7109375" style="75" customWidth="1"/>
    <col min="6" max="16384" width="9.140625" style="75" hidden="1"/>
  </cols>
  <sheetData>
    <row r="1" spans="1:5" ht="9.9499999999999993" customHeight="1" x14ac:dyDescent="0.15">
      <c r="A1" s="74"/>
      <c r="B1" s="74"/>
      <c r="C1" s="74"/>
      <c r="D1" s="74"/>
      <c r="E1" s="74"/>
    </row>
    <row r="2" spans="1:5" ht="32.25" customHeight="1" x14ac:dyDescent="0.15">
      <c r="A2" s="74"/>
      <c r="B2" s="77">
        <v>2</v>
      </c>
      <c r="C2" s="74"/>
      <c r="D2" s="74" t="str">
        <f ca="1">IF(B2="","",LOOKUP(B2,B5:B7,D5:D8))</f>
        <v>岡山県中学校秋季体育大会</v>
      </c>
      <c r="E2" s="74"/>
    </row>
    <row r="3" spans="1:5" ht="32.25" customHeight="1" x14ac:dyDescent="0.15">
      <c r="A3" s="74"/>
      <c r="B3" s="74" t="s">
        <v>161</v>
      </c>
      <c r="C3" s="74"/>
      <c r="D3" s="74"/>
      <c r="E3" s="74"/>
    </row>
    <row r="4" spans="1:5" ht="9.9499999999999993" customHeight="1" x14ac:dyDescent="0.15">
      <c r="A4" s="74"/>
      <c r="B4" s="74"/>
      <c r="C4" s="74"/>
      <c r="D4" s="74"/>
      <c r="E4" s="74"/>
    </row>
    <row r="5" spans="1:5" ht="32.25" customHeight="1" x14ac:dyDescent="0.15">
      <c r="A5" s="74"/>
      <c r="B5" s="76">
        <v>1</v>
      </c>
      <c r="C5" s="76"/>
      <c r="D5" s="251" t="s">
        <v>158</v>
      </c>
      <c r="E5" s="74"/>
    </row>
    <row r="6" spans="1:5" ht="32.25" customHeight="1" x14ac:dyDescent="0.15">
      <c r="A6" s="74"/>
      <c r="B6" s="76">
        <v>2</v>
      </c>
      <c r="C6" s="76"/>
      <c r="D6" s="251" t="s">
        <v>159</v>
      </c>
      <c r="E6" s="74"/>
    </row>
    <row r="7" spans="1:5" ht="32.25" customHeight="1" x14ac:dyDescent="0.15">
      <c r="A7" s="74"/>
      <c r="B7" s="76">
        <v>3</v>
      </c>
      <c r="C7" s="76"/>
      <c r="D7" s="250"/>
      <c r="E7" s="74"/>
    </row>
    <row r="8" spans="1:5" ht="32.25" customHeight="1" x14ac:dyDescent="0.15">
      <c r="A8" s="74"/>
      <c r="B8" s="76"/>
      <c r="C8" s="76"/>
      <c r="D8" s="76" t="s">
        <v>160</v>
      </c>
      <c r="E8" s="74"/>
    </row>
    <row r="9" spans="1:5" ht="9.9499999999999993" customHeight="1" x14ac:dyDescent="0.15">
      <c r="A9" s="74"/>
      <c r="B9" s="74"/>
      <c r="C9" s="74"/>
      <c r="D9" s="74"/>
      <c r="E9" s="74"/>
    </row>
    <row r="10" spans="1:5" ht="32.25" hidden="1" customHeight="1" x14ac:dyDescent="0.15"/>
    <row r="11" spans="1:5" ht="32.25" hidden="1" customHeight="1" x14ac:dyDescent="0.15"/>
    <row r="12" spans="1:5" ht="32.25" hidden="1" customHeight="1" x14ac:dyDescent="0.15"/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VT26"/>
  <sheetViews>
    <sheetView workbookViewId="0">
      <selection activeCell="E22" sqref="E22:E25"/>
    </sheetView>
  </sheetViews>
  <sheetFormatPr defaultColWidth="0" defaultRowHeight="15" customHeight="1" x14ac:dyDescent="0.15"/>
  <cols>
    <col min="1" max="1" width="0.85546875" style="21" customWidth="1"/>
    <col min="2" max="2" width="4.7109375" style="21" customWidth="1"/>
    <col min="3" max="3" width="5" style="21" customWidth="1"/>
    <col min="4" max="4" width="6.28515625" style="21" customWidth="1"/>
    <col min="5" max="5" width="17.28515625" style="21" customWidth="1"/>
    <col min="6" max="8" width="7.140625" style="21" customWidth="1"/>
    <col min="9" max="9" width="21.5703125" style="21" customWidth="1"/>
    <col min="10" max="10" width="5.7109375" style="326" customWidth="1"/>
    <col min="11" max="11" width="5.85546875" style="21" customWidth="1"/>
    <col min="12" max="12" width="0.85546875" style="21" customWidth="1"/>
    <col min="13" max="13" width="4.140625" style="21" customWidth="1"/>
    <col min="14" max="14" width="17.42578125" style="21" customWidth="1"/>
    <col min="15" max="16" width="0.85546875" style="21" customWidth="1"/>
    <col min="17" max="17" width="4.7109375" style="21" customWidth="1"/>
    <col min="18" max="18" width="5" style="21" customWidth="1"/>
    <col min="19" max="19" width="6.28515625" style="21" customWidth="1"/>
    <col min="20" max="20" width="17.28515625" style="21" customWidth="1"/>
    <col min="21" max="23" width="7.140625" style="21" customWidth="1"/>
    <col min="24" max="24" width="21.5703125" style="21" customWidth="1"/>
    <col min="25" max="25" width="5.7109375" style="326" customWidth="1"/>
    <col min="26" max="26" width="5.7109375" style="21" customWidth="1"/>
    <col min="27" max="27" width="0.85546875" style="21" customWidth="1"/>
    <col min="28" max="28" width="4.140625" style="21" hidden="1" customWidth="1"/>
    <col min="29" max="29" width="25.140625" style="21" hidden="1" customWidth="1"/>
    <col min="30" max="30" width="0.85546875" style="21" hidden="1" customWidth="1"/>
    <col min="31" max="252" width="9.140625" style="21" hidden="1"/>
    <col min="253" max="253" width="3.140625" style="21" hidden="1"/>
    <col min="254" max="254" width="4.7109375" style="21" hidden="1"/>
    <col min="255" max="255" width="5" style="21" hidden="1"/>
    <col min="256" max="257" width="6.28515625" style="21" hidden="1"/>
    <col min="258" max="258" width="25.140625" style="21" hidden="1"/>
    <col min="259" max="259" width="13.5703125" style="21" hidden="1"/>
    <col min="260" max="260" width="6.28515625" style="21" hidden="1"/>
    <col min="261" max="261" width="6.85546875" style="21" hidden="1"/>
    <col min="262" max="262" width="6.42578125" style="21" hidden="1"/>
    <col min="263" max="263" width="6.140625" style="21" hidden="1"/>
    <col min="264" max="264" width="6.42578125" style="21" hidden="1"/>
    <col min="265" max="265" width="2.7109375" style="21" hidden="1"/>
    <col min="266" max="266" width="4.140625" style="21" hidden="1"/>
    <col min="267" max="267" width="25.140625" style="21" hidden="1"/>
    <col min="268" max="268" width="2.7109375" style="21" hidden="1"/>
    <col min="269" max="508" width="9.140625" style="21" hidden="1"/>
    <col min="509" max="509" width="3.140625" style="21" hidden="1"/>
    <col min="510" max="510" width="4.7109375" style="21" hidden="1"/>
    <col min="511" max="511" width="5" style="21" hidden="1"/>
    <col min="512" max="513" width="6.28515625" style="21" hidden="1"/>
    <col min="514" max="514" width="25.140625" style="21" hidden="1"/>
    <col min="515" max="515" width="13.5703125" style="21" hidden="1"/>
    <col min="516" max="516" width="6.28515625" style="21" hidden="1"/>
    <col min="517" max="517" width="6.85546875" style="21" hidden="1"/>
    <col min="518" max="518" width="6.42578125" style="21" hidden="1"/>
    <col min="519" max="519" width="6.140625" style="21" hidden="1"/>
    <col min="520" max="520" width="6.42578125" style="21" hidden="1"/>
    <col min="521" max="521" width="2.7109375" style="21" hidden="1"/>
    <col min="522" max="522" width="4.140625" style="21" hidden="1"/>
    <col min="523" max="523" width="25.140625" style="21" hidden="1"/>
    <col min="524" max="524" width="2.7109375" style="21" hidden="1"/>
    <col min="525" max="764" width="9.140625" style="21" hidden="1"/>
    <col min="765" max="765" width="3.140625" style="21" hidden="1"/>
    <col min="766" max="766" width="4.7109375" style="21" hidden="1"/>
    <col min="767" max="767" width="5" style="21" hidden="1"/>
    <col min="768" max="769" width="6.28515625" style="21" hidden="1"/>
    <col min="770" max="770" width="25.140625" style="21" hidden="1"/>
    <col min="771" max="771" width="13.5703125" style="21" hidden="1"/>
    <col min="772" max="772" width="6.28515625" style="21" hidden="1"/>
    <col min="773" max="773" width="6.85546875" style="21" hidden="1"/>
    <col min="774" max="774" width="6.42578125" style="21" hidden="1"/>
    <col min="775" max="775" width="6.140625" style="21" hidden="1"/>
    <col min="776" max="776" width="6.42578125" style="21" hidden="1"/>
    <col min="777" max="777" width="2.7109375" style="21" hidden="1"/>
    <col min="778" max="778" width="4.140625" style="21" hidden="1"/>
    <col min="779" max="779" width="25.140625" style="21" hidden="1"/>
    <col min="780" max="780" width="2.7109375" style="21" hidden="1"/>
    <col min="781" max="1020" width="9.140625" style="21" hidden="1"/>
    <col min="1021" max="1021" width="3.140625" style="21" hidden="1"/>
    <col min="1022" max="1022" width="4.7109375" style="21" hidden="1"/>
    <col min="1023" max="1023" width="5" style="21" hidden="1"/>
    <col min="1024" max="1025" width="6.28515625" style="21" hidden="1"/>
    <col min="1026" max="1026" width="25.140625" style="21" hidden="1"/>
    <col min="1027" max="1027" width="13.5703125" style="21" hidden="1"/>
    <col min="1028" max="1028" width="6.28515625" style="21" hidden="1"/>
    <col min="1029" max="1029" width="6.85546875" style="21" hidden="1"/>
    <col min="1030" max="1030" width="6.42578125" style="21" hidden="1"/>
    <col min="1031" max="1031" width="6.140625" style="21" hidden="1"/>
    <col min="1032" max="1032" width="6.42578125" style="21" hidden="1"/>
    <col min="1033" max="1033" width="2.7109375" style="21" hidden="1"/>
    <col min="1034" max="1034" width="4.140625" style="21" hidden="1"/>
    <col min="1035" max="1035" width="25.140625" style="21" hidden="1"/>
    <col min="1036" max="1036" width="2.7109375" style="21" hidden="1"/>
    <col min="1037" max="1276" width="9.140625" style="21" hidden="1"/>
    <col min="1277" max="1277" width="3.140625" style="21" hidden="1"/>
    <col min="1278" max="1278" width="4.7109375" style="21" hidden="1"/>
    <col min="1279" max="1279" width="5" style="21" hidden="1"/>
    <col min="1280" max="1281" width="6.28515625" style="21" hidden="1"/>
    <col min="1282" max="1282" width="25.140625" style="21" hidden="1"/>
    <col min="1283" max="1283" width="13.5703125" style="21" hidden="1"/>
    <col min="1284" max="1284" width="6.28515625" style="21" hidden="1"/>
    <col min="1285" max="1285" width="6.85546875" style="21" hidden="1"/>
    <col min="1286" max="1286" width="6.42578125" style="21" hidden="1"/>
    <col min="1287" max="1287" width="6.140625" style="21" hidden="1"/>
    <col min="1288" max="1288" width="6.42578125" style="21" hidden="1"/>
    <col min="1289" max="1289" width="2.7109375" style="21" hidden="1"/>
    <col min="1290" max="1290" width="4.140625" style="21" hidden="1"/>
    <col min="1291" max="1291" width="25.140625" style="21" hidden="1"/>
    <col min="1292" max="1292" width="2.7109375" style="21" hidden="1"/>
    <col min="1293" max="1532" width="9.140625" style="21" hidden="1"/>
    <col min="1533" max="1533" width="3.140625" style="21" hidden="1"/>
    <col min="1534" max="1534" width="4.7109375" style="21" hidden="1"/>
    <col min="1535" max="1535" width="5" style="21" hidden="1"/>
    <col min="1536" max="1537" width="6.28515625" style="21" hidden="1"/>
    <col min="1538" max="1538" width="25.140625" style="21" hidden="1"/>
    <col min="1539" max="1539" width="13.5703125" style="21" hidden="1"/>
    <col min="1540" max="1540" width="6.28515625" style="21" hidden="1"/>
    <col min="1541" max="1541" width="6.85546875" style="21" hidden="1"/>
    <col min="1542" max="1542" width="6.42578125" style="21" hidden="1"/>
    <col min="1543" max="1543" width="6.140625" style="21" hidden="1"/>
    <col min="1544" max="1544" width="6.42578125" style="21" hidden="1"/>
    <col min="1545" max="1545" width="2.7109375" style="21" hidden="1"/>
    <col min="1546" max="1546" width="4.140625" style="21" hidden="1"/>
    <col min="1547" max="1547" width="25.140625" style="21" hidden="1"/>
    <col min="1548" max="1548" width="2.7109375" style="21" hidden="1"/>
    <col min="1549" max="1788" width="9.140625" style="21" hidden="1"/>
    <col min="1789" max="1789" width="3.140625" style="21" hidden="1"/>
    <col min="1790" max="1790" width="4.7109375" style="21" hidden="1"/>
    <col min="1791" max="1791" width="5" style="21" hidden="1"/>
    <col min="1792" max="1793" width="6.28515625" style="21" hidden="1"/>
    <col min="1794" max="1794" width="25.140625" style="21" hidden="1"/>
    <col min="1795" max="1795" width="13.5703125" style="21" hidden="1"/>
    <col min="1796" max="1796" width="6.28515625" style="21" hidden="1"/>
    <col min="1797" max="1797" width="6.85546875" style="21" hidden="1"/>
    <col min="1798" max="1798" width="6.42578125" style="21" hidden="1"/>
    <col min="1799" max="1799" width="6.140625" style="21" hidden="1"/>
    <col min="1800" max="1800" width="6.42578125" style="21" hidden="1"/>
    <col min="1801" max="1801" width="2.7109375" style="21" hidden="1"/>
    <col min="1802" max="1802" width="4.140625" style="21" hidden="1"/>
    <col min="1803" max="1803" width="25.140625" style="21" hidden="1"/>
    <col min="1804" max="1804" width="2.7109375" style="21" hidden="1"/>
    <col min="1805" max="2044" width="9.140625" style="21" hidden="1"/>
    <col min="2045" max="2045" width="3.140625" style="21" hidden="1"/>
    <col min="2046" max="2046" width="4.7109375" style="21" hidden="1"/>
    <col min="2047" max="2047" width="5" style="21" hidden="1"/>
    <col min="2048" max="2049" width="6.28515625" style="21" hidden="1"/>
    <col min="2050" max="2050" width="25.140625" style="21" hidden="1"/>
    <col min="2051" max="2051" width="13.5703125" style="21" hidden="1"/>
    <col min="2052" max="2052" width="6.28515625" style="21" hidden="1"/>
    <col min="2053" max="2053" width="6.85546875" style="21" hidden="1"/>
    <col min="2054" max="2054" width="6.42578125" style="21" hidden="1"/>
    <col min="2055" max="2055" width="6.140625" style="21" hidden="1"/>
    <col min="2056" max="2056" width="6.42578125" style="21" hidden="1"/>
    <col min="2057" max="2057" width="2.7109375" style="21" hidden="1"/>
    <col min="2058" max="2058" width="4.140625" style="21" hidden="1"/>
    <col min="2059" max="2059" width="25.140625" style="21" hidden="1"/>
    <col min="2060" max="2060" width="2.7109375" style="21" hidden="1"/>
    <col min="2061" max="2300" width="9.140625" style="21" hidden="1"/>
    <col min="2301" max="2301" width="3.140625" style="21" hidden="1"/>
    <col min="2302" max="2302" width="4.7109375" style="21" hidden="1"/>
    <col min="2303" max="2303" width="5" style="21" hidden="1"/>
    <col min="2304" max="2305" width="6.28515625" style="21" hidden="1"/>
    <col min="2306" max="2306" width="25.140625" style="21" hidden="1"/>
    <col min="2307" max="2307" width="13.5703125" style="21" hidden="1"/>
    <col min="2308" max="2308" width="6.28515625" style="21" hidden="1"/>
    <col min="2309" max="2309" width="6.85546875" style="21" hidden="1"/>
    <col min="2310" max="2310" width="6.42578125" style="21" hidden="1"/>
    <col min="2311" max="2311" width="6.140625" style="21" hidden="1"/>
    <col min="2312" max="2312" width="6.42578125" style="21" hidden="1"/>
    <col min="2313" max="2313" width="2.7109375" style="21" hidden="1"/>
    <col min="2314" max="2314" width="4.140625" style="21" hidden="1"/>
    <col min="2315" max="2315" width="25.140625" style="21" hidden="1"/>
    <col min="2316" max="2316" width="2.7109375" style="21" hidden="1"/>
    <col min="2317" max="2556" width="9.140625" style="21" hidden="1"/>
    <col min="2557" max="2557" width="3.140625" style="21" hidden="1"/>
    <col min="2558" max="2558" width="4.7109375" style="21" hidden="1"/>
    <col min="2559" max="2559" width="5" style="21" hidden="1"/>
    <col min="2560" max="2561" width="6.28515625" style="21" hidden="1"/>
    <col min="2562" max="2562" width="25.140625" style="21" hidden="1"/>
    <col min="2563" max="2563" width="13.5703125" style="21" hidden="1"/>
    <col min="2564" max="2564" width="6.28515625" style="21" hidden="1"/>
    <col min="2565" max="2565" width="6.85546875" style="21" hidden="1"/>
    <col min="2566" max="2566" width="6.42578125" style="21" hidden="1"/>
    <col min="2567" max="2567" width="6.140625" style="21" hidden="1"/>
    <col min="2568" max="2568" width="6.42578125" style="21" hidden="1"/>
    <col min="2569" max="2569" width="2.7109375" style="21" hidden="1"/>
    <col min="2570" max="2570" width="4.140625" style="21" hidden="1"/>
    <col min="2571" max="2571" width="25.140625" style="21" hidden="1"/>
    <col min="2572" max="2572" width="2.7109375" style="21" hidden="1"/>
    <col min="2573" max="2812" width="9.140625" style="21" hidden="1"/>
    <col min="2813" max="2813" width="3.140625" style="21" hidden="1"/>
    <col min="2814" max="2814" width="4.7109375" style="21" hidden="1"/>
    <col min="2815" max="2815" width="5" style="21" hidden="1"/>
    <col min="2816" max="2817" width="6.28515625" style="21" hidden="1"/>
    <col min="2818" max="2818" width="25.140625" style="21" hidden="1"/>
    <col min="2819" max="2819" width="13.5703125" style="21" hidden="1"/>
    <col min="2820" max="2820" width="6.28515625" style="21" hidden="1"/>
    <col min="2821" max="2821" width="6.85546875" style="21" hidden="1"/>
    <col min="2822" max="2822" width="6.42578125" style="21" hidden="1"/>
    <col min="2823" max="2823" width="6.140625" style="21" hidden="1"/>
    <col min="2824" max="2824" width="6.42578125" style="21" hidden="1"/>
    <col min="2825" max="2825" width="2.7109375" style="21" hidden="1"/>
    <col min="2826" max="2826" width="4.140625" style="21" hidden="1"/>
    <col min="2827" max="2827" width="25.140625" style="21" hidden="1"/>
    <col min="2828" max="2828" width="2.7109375" style="21" hidden="1"/>
    <col min="2829" max="3068" width="9.140625" style="21" hidden="1"/>
    <col min="3069" max="3069" width="3.140625" style="21" hidden="1"/>
    <col min="3070" max="3070" width="4.7109375" style="21" hidden="1"/>
    <col min="3071" max="3071" width="5" style="21" hidden="1"/>
    <col min="3072" max="3073" width="6.28515625" style="21" hidden="1"/>
    <col min="3074" max="3074" width="25.140625" style="21" hidden="1"/>
    <col min="3075" max="3075" width="13.5703125" style="21" hidden="1"/>
    <col min="3076" max="3076" width="6.28515625" style="21" hidden="1"/>
    <col min="3077" max="3077" width="6.85546875" style="21" hidden="1"/>
    <col min="3078" max="3078" width="6.42578125" style="21" hidden="1"/>
    <col min="3079" max="3079" width="6.140625" style="21" hidden="1"/>
    <col min="3080" max="3080" width="6.42578125" style="21" hidden="1"/>
    <col min="3081" max="3081" width="2.7109375" style="21" hidden="1"/>
    <col min="3082" max="3082" width="4.140625" style="21" hidden="1"/>
    <col min="3083" max="3083" width="25.140625" style="21" hidden="1"/>
    <col min="3084" max="3084" width="2.7109375" style="21" hidden="1"/>
    <col min="3085" max="3324" width="9.140625" style="21" hidden="1"/>
    <col min="3325" max="3325" width="3.140625" style="21" hidden="1"/>
    <col min="3326" max="3326" width="4.7109375" style="21" hidden="1"/>
    <col min="3327" max="3327" width="5" style="21" hidden="1"/>
    <col min="3328" max="3329" width="6.28515625" style="21" hidden="1"/>
    <col min="3330" max="3330" width="25.140625" style="21" hidden="1"/>
    <col min="3331" max="3331" width="13.5703125" style="21" hidden="1"/>
    <col min="3332" max="3332" width="6.28515625" style="21" hidden="1"/>
    <col min="3333" max="3333" width="6.85546875" style="21" hidden="1"/>
    <col min="3334" max="3334" width="6.42578125" style="21" hidden="1"/>
    <col min="3335" max="3335" width="6.140625" style="21" hidden="1"/>
    <col min="3336" max="3336" width="6.42578125" style="21" hidden="1"/>
    <col min="3337" max="3337" width="2.7109375" style="21" hidden="1"/>
    <col min="3338" max="3338" width="4.140625" style="21" hidden="1"/>
    <col min="3339" max="3339" width="25.140625" style="21" hidden="1"/>
    <col min="3340" max="3340" width="2.7109375" style="21" hidden="1"/>
    <col min="3341" max="3580" width="9.140625" style="21" hidden="1"/>
    <col min="3581" max="3581" width="3.140625" style="21" hidden="1"/>
    <col min="3582" max="3582" width="4.7109375" style="21" hidden="1"/>
    <col min="3583" max="3583" width="5" style="21" hidden="1"/>
    <col min="3584" max="3585" width="6.28515625" style="21" hidden="1"/>
    <col min="3586" max="3586" width="25.140625" style="21" hidden="1"/>
    <col min="3587" max="3587" width="13.5703125" style="21" hidden="1"/>
    <col min="3588" max="3588" width="6.28515625" style="21" hidden="1"/>
    <col min="3589" max="3589" width="6.85546875" style="21" hidden="1"/>
    <col min="3590" max="3590" width="6.42578125" style="21" hidden="1"/>
    <col min="3591" max="3591" width="6.140625" style="21" hidden="1"/>
    <col min="3592" max="3592" width="6.42578125" style="21" hidden="1"/>
    <col min="3593" max="3593" width="2.7109375" style="21" hidden="1"/>
    <col min="3594" max="3594" width="4.140625" style="21" hidden="1"/>
    <col min="3595" max="3595" width="25.140625" style="21" hidden="1"/>
    <col min="3596" max="3596" width="2.7109375" style="21" hidden="1"/>
    <col min="3597" max="3836" width="9.140625" style="21" hidden="1"/>
    <col min="3837" max="3837" width="3.140625" style="21" hidden="1"/>
    <col min="3838" max="3838" width="4.7109375" style="21" hidden="1"/>
    <col min="3839" max="3839" width="5" style="21" hidden="1"/>
    <col min="3840" max="3841" width="6.28515625" style="21" hidden="1"/>
    <col min="3842" max="3842" width="25.140625" style="21" hidden="1"/>
    <col min="3843" max="3843" width="13.5703125" style="21" hidden="1"/>
    <col min="3844" max="3844" width="6.28515625" style="21" hidden="1"/>
    <col min="3845" max="3845" width="6.85546875" style="21" hidden="1"/>
    <col min="3846" max="3846" width="6.42578125" style="21" hidden="1"/>
    <col min="3847" max="3847" width="6.140625" style="21" hidden="1"/>
    <col min="3848" max="3848" width="6.42578125" style="21" hidden="1"/>
    <col min="3849" max="3849" width="2.7109375" style="21" hidden="1"/>
    <col min="3850" max="3850" width="4.140625" style="21" hidden="1"/>
    <col min="3851" max="3851" width="25.140625" style="21" hidden="1"/>
    <col min="3852" max="3852" width="2.7109375" style="21" hidden="1"/>
    <col min="3853" max="4092" width="9.140625" style="21" hidden="1"/>
    <col min="4093" max="4093" width="3.140625" style="21" hidden="1"/>
    <col min="4094" max="4094" width="4.7109375" style="21" hidden="1"/>
    <col min="4095" max="4095" width="5" style="21" hidden="1"/>
    <col min="4096" max="4097" width="6.28515625" style="21" hidden="1"/>
    <col min="4098" max="4098" width="25.140625" style="21" hidden="1"/>
    <col min="4099" max="4099" width="13.5703125" style="21" hidden="1"/>
    <col min="4100" max="4100" width="6.28515625" style="21" hidden="1"/>
    <col min="4101" max="4101" width="6.85546875" style="21" hidden="1"/>
    <col min="4102" max="4102" width="6.42578125" style="21" hidden="1"/>
    <col min="4103" max="4103" width="6.140625" style="21" hidden="1"/>
    <col min="4104" max="4104" width="6.42578125" style="21" hidden="1"/>
    <col min="4105" max="4105" width="2.7109375" style="21" hidden="1"/>
    <col min="4106" max="4106" width="4.140625" style="21" hidden="1"/>
    <col min="4107" max="4107" width="25.140625" style="21" hidden="1"/>
    <col min="4108" max="4108" width="2.7109375" style="21" hidden="1"/>
    <col min="4109" max="4348" width="9.140625" style="21" hidden="1"/>
    <col min="4349" max="4349" width="3.140625" style="21" hidden="1"/>
    <col min="4350" max="4350" width="4.7109375" style="21" hidden="1"/>
    <col min="4351" max="4351" width="5" style="21" hidden="1"/>
    <col min="4352" max="4353" width="6.28515625" style="21" hidden="1"/>
    <col min="4354" max="4354" width="25.140625" style="21" hidden="1"/>
    <col min="4355" max="4355" width="13.5703125" style="21" hidden="1"/>
    <col min="4356" max="4356" width="6.28515625" style="21" hidden="1"/>
    <col min="4357" max="4357" width="6.85546875" style="21" hidden="1"/>
    <col min="4358" max="4358" width="6.42578125" style="21" hidden="1"/>
    <col min="4359" max="4359" width="6.140625" style="21" hidden="1"/>
    <col min="4360" max="4360" width="6.42578125" style="21" hidden="1"/>
    <col min="4361" max="4361" width="2.7109375" style="21" hidden="1"/>
    <col min="4362" max="4362" width="4.140625" style="21" hidden="1"/>
    <col min="4363" max="4363" width="25.140625" style="21" hidden="1"/>
    <col min="4364" max="4364" width="2.7109375" style="21" hidden="1"/>
    <col min="4365" max="4604" width="9.140625" style="21" hidden="1"/>
    <col min="4605" max="4605" width="3.140625" style="21" hidden="1"/>
    <col min="4606" max="4606" width="4.7109375" style="21" hidden="1"/>
    <col min="4607" max="4607" width="5" style="21" hidden="1"/>
    <col min="4608" max="4609" width="6.28515625" style="21" hidden="1"/>
    <col min="4610" max="4610" width="25.140625" style="21" hidden="1"/>
    <col min="4611" max="4611" width="13.5703125" style="21" hidden="1"/>
    <col min="4612" max="4612" width="6.28515625" style="21" hidden="1"/>
    <col min="4613" max="4613" width="6.85546875" style="21" hidden="1"/>
    <col min="4614" max="4614" width="6.42578125" style="21" hidden="1"/>
    <col min="4615" max="4615" width="6.140625" style="21" hidden="1"/>
    <col min="4616" max="4616" width="6.42578125" style="21" hidden="1"/>
    <col min="4617" max="4617" width="2.7109375" style="21" hidden="1"/>
    <col min="4618" max="4618" width="4.140625" style="21" hidden="1"/>
    <col min="4619" max="4619" width="25.140625" style="21" hidden="1"/>
    <col min="4620" max="4620" width="2.7109375" style="21" hidden="1"/>
    <col min="4621" max="4860" width="9.140625" style="21" hidden="1"/>
    <col min="4861" max="4861" width="3.140625" style="21" hidden="1"/>
    <col min="4862" max="4862" width="4.7109375" style="21" hidden="1"/>
    <col min="4863" max="4863" width="5" style="21" hidden="1"/>
    <col min="4864" max="4865" width="6.28515625" style="21" hidden="1"/>
    <col min="4866" max="4866" width="25.140625" style="21" hidden="1"/>
    <col min="4867" max="4867" width="13.5703125" style="21" hidden="1"/>
    <col min="4868" max="4868" width="6.28515625" style="21" hidden="1"/>
    <col min="4869" max="4869" width="6.85546875" style="21" hidden="1"/>
    <col min="4870" max="4870" width="6.42578125" style="21" hidden="1"/>
    <col min="4871" max="4871" width="6.140625" style="21" hidden="1"/>
    <col min="4872" max="4872" width="6.42578125" style="21" hidden="1"/>
    <col min="4873" max="4873" width="2.7109375" style="21" hidden="1"/>
    <col min="4874" max="4874" width="4.140625" style="21" hidden="1"/>
    <col min="4875" max="4875" width="25.140625" style="21" hidden="1"/>
    <col min="4876" max="4876" width="2.7109375" style="21" hidden="1"/>
    <col min="4877" max="5116" width="9.140625" style="21" hidden="1"/>
    <col min="5117" max="5117" width="3.140625" style="21" hidden="1"/>
    <col min="5118" max="5118" width="4.7109375" style="21" hidden="1"/>
    <col min="5119" max="5119" width="5" style="21" hidden="1"/>
    <col min="5120" max="5121" width="6.28515625" style="21" hidden="1"/>
    <col min="5122" max="5122" width="25.140625" style="21" hidden="1"/>
    <col min="5123" max="5123" width="13.5703125" style="21" hidden="1"/>
    <col min="5124" max="5124" width="6.28515625" style="21" hidden="1"/>
    <col min="5125" max="5125" width="6.85546875" style="21" hidden="1"/>
    <col min="5126" max="5126" width="6.42578125" style="21" hidden="1"/>
    <col min="5127" max="5127" width="6.140625" style="21" hidden="1"/>
    <col min="5128" max="5128" width="6.42578125" style="21" hidden="1"/>
    <col min="5129" max="5129" width="2.7109375" style="21" hidden="1"/>
    <col min="5130" max="5130" width="4.140625" style="21" hidden="1"/>
    <col min="5131" max="5131" width="25.140625" style="21" hidden="1"/>
    <col min="5132" max="5132" width="2.7109375" style="21" hidden="1"/>
    <col min="5133" max="5372" width="9.140625" style="21" hidden="1"/>
    <col min="5373" max="5373" width="3.140625" style="21" hidden="1"/>
    <col min="5374" max="5374" width="4.7109375" style="21" hidden="1"/>
    <col min="5375" max="5375" width="5" style="21" hidden="1"/>
    <col min="5376" max="5377" width="6.28515625" style="21" hidden="1"/>
    <col min="5378" max="5378" width="25.140625" style="21" hidden="1"/>
    <col min="5379" max="5379" width="13.5703125" style="21" hidden="1"/>
    <col min="5380" max="5380" width="6.28515625" style="21" hidden="1"/>
    <col min="5381" max="5381" width="6.85546875" style="21" hidden="1"/>
    <col min="5382" max="5382" width="6.42578125" style="21" hidden="1"/>
    <col min="5383" max="5383" width="6.140625" style="21" hidden="1"/>
    <col min="5384" max="5384" width="6.42578125" style="21" hidden="1"/>
    <col min="5385" max="5385" width="2.7109375" style="21" hidden="1"/>
    <col min="5386" max="5386" width="4.140625" style="21" hidden="1"/>
    <col min="5387" max="5387" width="25.140625" style="21" hidden="1"/>
    <col min="5388" max="5388" width="2.7109375" style="21" hidden="1"/>
    <col min="5389" max="5628" width="9.140625" style="21" hidden="1"/>
    <col min="5629" max="5629" width="3.140625" style="21" hidden="1"/>
    <col min="5630" max="5630" width="4.7109375" style="21" hidden="1"/>
    <col min="5631" max="5631" width="5" style="21" hidden="1"/>
    <col min="5632" max="5633" width="6.28515625" style="21" hidden="1"/>
    <col min="5634" max="5634" width="25.140625" style="21" hidden="1"/>
    <col min="5635" max="5635" width="13.5703125" style="21" hidden="1"/>
    <col min="5636" max="5636" width="6.28515625" style="21" hidden="1"/>
    <col min="5637" max="5637" width="6.85546875" style="21" hidden="1"/>
    <col min="5638" max="5638" width="6.42578125" style="21" hidden="1"/>
    <col min="5639" max="5639" width="6.140625" style="21" hidden="1"/>
    <col min="5640" max="5640" width="6.42578125" style="21" hidden="1"/>
    <col min="5641" max="5641" width="2.7109375" style="21" hidden="1"/>
    <col min="5642" max="5642" width="4.140625" style="21" hidden="1"/>
    <col min="5643" max="5643" width="25.140625" style="21" hidden="1"/>
    <col min="5644" max="5644" width="2.7109375" style="21" hidden="1"/>
    <col min="5645" max="5884" width="9.140625" style="21" hidden="1"/>
    <col min="5885" max="5885" width="3.140625" style="21" hidden="1"/>
    <col min="5886" max="5886" width="4.7109375" style="21" hidden="1"/>
    <col min="5887" max="5887" width="5" style="21" hidden="1"/>
    <col min="5888" max="5889" width="6.28515625" style="21" hidden="1"/>
    <col min="5890" max="5890" width="25.140625" style="21" hidden="1"/>
    <col min="5891" max="5891" width="13.5703125" style="21" hidden="1"/>
    <col min="5892" max="5892" width="6.28515625" style="21" hidden="1"/>
    <col min="5893" max="5893" width="6.85546875" style="21" hidden="1"/>
    <col min="5894" max="5894" width="6.42578125" style="21" hidden="1"/>
    <col min="5895" max="5895" width="6.140625" style="21" hidden="1"/>
    <col min="5896" max="5896" width="6.42578125" style="21" hidden="1"/>
    <col min="5897" max="5897" width="2.7109375" style="21" hidden="1"/>
    <col min="5898" max="5898" width="4.140625" style="21" hidden="1"/>
    <col min="5899" max="5899" width="25.140625" style="21" hidden="1"/>
    <col min="5900" max="5900" width="2.7109375" style="21" hidden="1"/>
    <col min="5901" max="6140" width="9.140625" style="21" hidden="1"/>
    <col min="6141" max="6141" width="3.140625" style="21" hidden="1"/>
    <col min="6142" max="6142" width="4.7109375" style="21" hidden="1"/>
    <col min="6143" max="6143" width="5" style="21" hidden="1"/>
    <col min="6144" max="6145" width="6.28515625" style="21" hidden="1"/>
    <col min="6146" max="6146" width="25.140625" style="21" hidden="1"/>
    <col min="6147" max="6147" width="13.5703125" style="21" hidden="1"/>
    <col min="6148" max="6148" width="6.28515625" style="21" hidden="1"/>
    <col min="6149" max="6149" width="6.85546875" style="21" hidden="1"/>
    <col min="6150" max="6150" width="6.42578125" style="21" hidden="1"/>
    <col min="6151" max="6151" width="6.140625" style="21" hidden="1"/>
    <col min="6152" max="6152" width="6.42578125" style="21" hidden="1"/>
    <col min="6153" max="6153" width="2.7109375" style="21" hidden="1"/>
    <col min="6154" max="6154" width="4.140625" style="21" hidden="1"/>
    <col min="6155" max="6155" width="25.140625" style="21" hidden="1"/>
    <col min="6156" max="6156" width="2.7109375" style="21" hidden="1"/>
    <col min="6157" max="6396" width="9.140625" style="21" hidden="1"/>
    <col min="6397" max="6397" width="3.140625" style="21" hidden="1"/>
    <col min="6398" max="6398" width="4.7109375" style="21" hidden="1"/>
    <col min="6399" max="6399" width="5" style="21" hidden="1"/>
    <col min="6400" max="6401" width="6.28515625" style="21" hidden="1"/>
    <col min="6402" max="6402" width="25.140625" style="21" hidden="1"/>
    <col min="6403" max="6403" width="13.5703125" style="21" hidden="1"/>
    <col min="6404" max="6404" width="6.28515625" style="21" hidden="1"/>
    <col min="6405" max="6405" width="6.85546875" style="21" hidden="1"/>
    <col min="6406" max="6406" width="6.42578125" style="21" hidden="1"/>
    <col min="6407" max="6407" width="6.140625" style="21" hidden="1"/>
    <col min="6408" max="6408" width="6.42578125" style="21" hidden="1"/>
    <col min="6409" max="6409" width="2.7109375" style="21" hidden="1"/>
    <col min="6410" max="6410" width="4.140625" style="21" hidden="1"/>
    <col min="6411" max="6411" width="25.140625" style="21" hidden="1"/>
    <col min="6412" max="6412" width="2.7109375" style="21" hidden="1"/>
    <col min="6413" max="6652" width="9.140625" style="21" hidden="1"/>
    <col min="6653" max="6653" width="3.140625" style="21" hidden="1"/>
    <col min="6654" max="6654" width="4.7109375" style="21" hidden="1"/>
    <col min="6655" max="6655" width="5" style="21" hidden="1"/>
    <col min="6656" max="6657" width="6.28515625" style="21" hidden="1"/>
    <col min="6658" max="6658" width="25.140625" style="21" hidden="1"/>
    <col min="6659" max="6659" width="13.5703125" style="21" hidden="1"/>
    <col min="6660" max="6660" width="6.28515625" style="21" hidden="1"/>
    <col min="6661" max="6661" width="6.85546875" style="21" hidden="1"/>
    <col min="6662" max="6662" width="6.42578125" style="21" hidden="1"/>
    <col min="6663" max="6663" width="6.140625" style="21" hidden="1"/>
    <col min="6664" max="6664" width="6.42578125" style="21" hidden="1"/>
    <col min="6665" max="6665" width="2.7109375" style="21" hidden="1"/>
    <col min="6666" max="6666" width="4.140625" style="21" hidden="1"/>
    <col min="6667" max="6667" width="25.140625" style="21" hidden="1"/>
    <col min="6668" max="6668" width="2.7109375" style="21" hidden="1"/>
    <col min="6669" max="6908" width="9.140625" style="21" hidden="1"/>
    <col min="6909" max="6909" width="3.140625" style="21" hidden="1"/>
    <col min="6910" max="6910" width="4.7109375" style="21" hidden="1"/>
    <col min="6911" max="6911" width="5" style="21" hidden="1"/>
    <col min="6912" max="6913" width="6.28515625" style="21" hidden="1"/>
    <col min="6914" max="6914" width="25.140625" style="21" hidden="1"/>
    <col min="6915" max="6915" width="13.5703125" style="21" hidden="1"/>
    <col min="6916" max="6916" width="6.28515625" style="21" hidden="1"/>
    <col min="6917" max="6917" width="6.85546875" style="21" hidden="1"/>
    <col min="6918" max="6918" width="6.42578125" style="21" hidden="1"/>
    <col min="6919" max="6919" width="6.140625" style="21" hidden="1"/>
    <col min="6920" max="6920" width="6.42578125" style="21" hidden="1"/>
    <col min="6921" max="6921" width="2.7109375" style="21" hidden="1"/>
    <col min="6922" max="6922" width="4.140625" style="21" hidden="1"/>
    <col min="6923" max="6923" width="25.140625" style="21" hidden="1"/>
    <col min="6924" max="6924" width="2.7109375" style="21" hidden="1"/>
    <col min="6925" max="7164" width="9.140625" style="21" hidden="1"/>
    <col min="7165" max="7165" width="3.140625" style="21" hidden="1"/>
    <col min="7166" max="7166" width="4.7109375" style="21" hidden="1"/>
    <col min="7167" max="7167" width="5" style="21" hidden="1"/>
    <col min="7168" max="7169" width="6.28515625" style="21" hidden="1"/>
    <col min="7170" max="7170" width="25.140625" style="21" hidden="1"/>
    <col min="7171" max="7171" width="13.5703125" style="21" hidden="1"/>
    <col min="7172" max="7172" width="6.28515625" style="21" hidden="1"/>
    <col min="7173" max="7173" width="6.85546875" style="21" hidden="1"/>
    <col min="7174" max="7174" width="6.42578125" style="21" hidden="1"/>
    <col min="7175" max="7175" width="6.140625" style="21" hidden="1"/>
    <col min="7176" max="7176" width="6.42578125" style="21" hidden="1"/>
    <col min="7177" max="7177" width="2.7109375" style="21" hidden="1"/>
    <col min="7178" max="7178" width="4.140625" style="21" hidden="1"/>
    <col min="7179" max="7179" width="25.140625" style="21" hidden="1"/>
    <col min="7180" max="7180" width="2.7109375" style="21" hidden="1"/>
    <col min="7181" max="7420" width="9.140625" style="21" hidden="1"/>
    <col min="7421" max="7421" width="3.140625" style="21" hidden="1"/>
    <col min="7422" max="7422" width="4.7109375" style="21" hidden="1"/>
    <col min="7423" max="7423" width="5" style="21" hidden="1"/>
    <col min="7424" max="7425" width="6.28515625" style="21" hidden="1"/>
    <col min="7426" max="7426" width="25.140625" style="21" hidden="1"/>
    <col min="7427" max="7427" width="13.5703125" style="21" hidden="1"/>
    <col min="7428" max="7428" width="6.28515625" style="21" hidden="1"/>
    <col min="7429" max="7429" width="6.85546875" style="21" hidden="1"/>
    <col min="7430" max="7430" width="6.42578125" style="21" hidden="1"/>
    <col min="7431" max="7431" width="6.140625" style="21" hidden="1"/>
    <col min="7432" max="7432" width="6.42578125" style="21" hidden="1"/>
    <col min="7433" max="7433" width="2.7109375" style="21" hidden="1"/>
    <col min="7434" max="7434" width="4.140625" style="21" hidden="1"/>
    <col min="7435" max="7435" width="25.140625" style="21" hidden="1"/>
    <col min="7436" max="7436" width="2.7109375" style="21" hidden="1"/>
    <col min="7437" max="7676" width="9.140625" style="21" hidden="1"/>
    <col min="7677" max="7677" width="3.140625" style="21" hidden="1"/>
    <col min="7678" max="7678" width="4.7109375" style="21" hidden="1"/>
    <col min="7679" max="7679" width="5" style="21" hidden="1"/>
    <col min="7680" max="7681" width="6.28515625" style="21" hidden="1"/>
    <col min="7682" max="7682" width="25.140625" style="21" hidden="1"/>
    <col min="7683" max="7683" width="13.5703125" style="21" hidden="1"/>
    <col min="7684" max="7684" width="6.28515625" style="21" hidden="1"/>
    <col min="7685" max="7685" width="6.85546875" style="21" hidden="1"/>
    <col min="7686" max="7686" width="6.42578125" style="21" hidden="1"/>
    <col min="7687" max="7687" width="6.140625" style="21" hidden="1"/>
    <col min="7688" max="7688" width="6.42578125" style="21" hidden="1"/>
    <col min="7689" max="7689" width="2.7109375" style="21" hidden="1"/>
    <col min="7690" max="7690" width="4.140625" style="21" hidden="1"/>
    <col min="7691" max="7691" width="25.140625" style="21" hidden="1"/>
    <col min="7692" max="7692" width="2.7109375" style="21" hidden="1"/>
    <col min="7693" max="7932" width="9.140625" style="21" hidden="1"/>
    <col min="7933" max="7933" width="3.140625" style="21" hidden="1"/>
    <col min="7934" max="7934" width="4.7109375" style="21" hidden="1"/>
    <col min="7935" max="7935" width="5" style="21" hidden="1"/>
    <col min="7936" max="7937" width="6.28515625" style="21" hidden="1"/>
    <col min="7938" max="7938" width="25.140625" style="21" hidden="1"/>
    <col min="7939" max="7939" width="13.5703125" style="21" hidden="1"/>
    <col min="7940" max="7940" width="6.28515625" style="21" hidden="1"/>
    <col min="7941" max="7941" width="6.85546875" style="21" hidden="1"/>
    <col min="7942" max="7942" width="6.42578125" style="21" hidden="1"/>
    <col min="7943" max="7943" width="6.140625" style="21" hidden="1"/>
    <col min="7944" max="7944" width="6.42578125" style="21" hidden="1"/>
    <col min="7945" max="7945" width="2.7109375" style="21" hidden="1"/>
    <col min="7946" max="7946" width="4.140625" style="21" hidden="1"/>
    <col min="7947" max="7947" width="25.140625" style="21" hidden="1"/>
    <col min="7948" max="7948" width="2.7109375" style="21" hidden="1"/>
    <col min="7949" max="8188" width="9.140625" style="21" hidden="1"/>
    <col min="8189" max="8189" width="3.140625" style="21" hidden="1"/>
    <col min="8190" max="8190" width="4.7109375" style="21" hidden="1"/>
    <col min="8191" max="8191" width="5" style="21" hidden="1"/>
    <col min="8192" max="8193" width="6.28515625" style="21" hidden="1"/>
    <col min="8194" max="8194" width="25.140625" style="21" hidden="1"/>
    <col min="8195" max="8195" width="13.5703125" style="21" hidden="1"/>
    <col min="8196" max="8196" width="6.28515625" style="21" hidden="1"/>
    <col min="8197" max="8197" width="6.85546875" style="21" hidden="1"/>
    <col min="8198" max="8198" width="6.42578125" style="21" hidden="1"/>
    <col min="8199" max="8199" width="6.140625" style="21" hidden="1"/>
    <col min="8200" max="8200" width="6.42578125" style="21" hidden="1"/>
    <col min="8201" max="8201" width="2.7109375" style="21" hidden="1"/>
    <col min="8202" max="8202" width="4.140625" style="21" hidden="1"/>
    <col min="8203" max="8203" width="25.140625" style="21" hidden="1"/>
    <col min="8204" max="8204" width="2.7109375" style="21" hidden="1"/>
    <col min="8205" max="8444" width="9.140625" style="21" hidden="1"/>
    <col min="8445" max="8445" width="3.140625" style="21" hidden="1"/>
    <col min="8446" max="8446" width="4.7109375" style="21" hidden="1"/>
    <col min="8447" max="8447" width="5" style="21" hidden="1"/>
    <col min="8448" max="8449" width="6.28515625" style="21" hidden="1"/>
    <col min="8450" max="8450" width="25.140625" style="21" hidden="1"/>
    <col min="8451" max="8451" width="13.5703125" style="21" hidden="1"/>
    <col min="8452" max="8452" width="6.28515625" style="21" hidden="1"/>
    <col min="8453" max="8453" width="6.85546875" style="21" hidden="1"/>
    <col min="8454" max="8454" width="6.42578125" style="21" hidden="1"/>
    <col min="8455" max="8455" width="6.140625" style="21" hidden="1"/>
    <col min="8456" max="8456" width="6.42578125" style="21" hidden="1"/>
    <col min="8457" max="8457" width="2.7109375" style="21" hidden="1"/>
    <col min="8458" max="8458" width="4.140625" style="21" hidden="1"/>
    <col min="8459" max="8459" width="25.140625" style="21" hidden="1"/>
    <col min="8460" max="8460" width="2.7109375" style="21" hidden="1"/>
    <col min="8461" max="8700" width="9.140625" style="21" hidden="1"/>
    <col min="8701" max="8701" width="3.140625" style="21" hidden="1"/>
    <col min="8702" max="8702" width="4.7109375" style="21" hidden="1"/>
    <col min="8703" max="8703" width="5" style="21" hidden="1"/>
    <col min="8704" max="8705" width="6.28515625" style="21" hidden="1"/>
    <col min="8706" max="8706" width="25.140625" style="21" hidden="1"/>
    <col min="8707" max="8707" width="13.5703125" style="21" hidden="1"/>
    <col min="8708" max="8708" width="6.28515625" style="21" hidden="1"/>
    <col min="8709" max="8709" width="6.85546875" style="21" hidden="1"/>
    <col min="8710" max="8710" width="6.42578125" style="21" hidden="1"/>
    <col min="8711" max="8711" width="6.140625" style="21" hidden="1"/>
    <col min="8712" max="8712" width="6.42578125" style="21" hidden="1"/>
    <col min="8713" max="8713" width="2.7109375" style="21" hidden="1"/>
    <col min="8714" max="8714" width="4.140625" style="21" hidden="1"/>
    <col min="8715" max="8715" width="25.140625" style="21" hidden="1"/>
    <col min="8716" max="8716" width="2.7109375" style="21" hidden="1"/>
    <col min="8717" max="8956" width="9.140625" style="21" hidden="1"/>
    <col min="8957" max="8957" width="3.140625" style="21" hidden="1"/>
    <col min="8958" max="8958" width="4.7109375" style="21" hidden="1"/>
    <col min="8959" max="8959" width="5" style="21" hidden="1"/>
    <col min="8960" max="8961" width="6.28515625" style="21" hidden="1"/>
    <col min="8962" max="8962" width="25.140625" style="21" hidden="1"/>
    <col min="8963" max="8963" width="13.5703125" style="21" hidden="1"/>
    <col min="8964" max="8964" width="6.28515625" style="21" hidden="1"/>
    <col min="8965" max="8965" width="6.85546875" style="21" hidden="1"/>
    <col min="8966" max="8966" width="6.42578125" style="21" hidden="1"/>
    <col min="8967" max="8967" width="6.140625" style="21" hidden="1"/>
    <col min="8968" max="8968" width="6.42578125" style="21" hidden="1"/>
    <col min="8969" max="8969" width="2.7109375" style="21" hidden="1"/>
    <col min="8970" max="8970" width="4.140625" style="21" hidden="1"/>
    <col min="8971" max="8971" width="25.140625" style="21" hidden="1"/>
    <col min="8972" max="8972" width="2.7109375" style="21" hidden="1"/>
    <col min="8973" max="9212" width="9.140625" style="21" hidden="1"/>
    <col min="9213" max="9213" width="3.140625" style="21" hidden="1"/>
    <col min="9214" max="9214" width="4.7109375" style="21" hidden="1"/>
    <col min="9215" max="9215" width="5" style="21" hidden="1"/>
    <col min="9216" max="9217" width="6.28515625" style="21" hidden="1"/>
    <col min="9218" max="9218" width="25.140625" style="21" hidden="1"/>
    <col min="9219" max="9219" width="13.5703125" style="21" hidden="1"/>
    <col min="9220" max="9220" width="6.28515625" style="21" hidden="1"/>
    <col min="9221" max="9221" width="6.85546875" style="21" hidden="1"/>
    <col min="9222" max="9222" width="6.42578125" style="21" hidden="1"/>
    <col min="9223" max="9223" width="6.140625" style="21" hidden="1"/>
    <col min="9224" max="9224" width="6.42578125" style="21" hidden="1"/>
    <col min="9225" max="9225" width="2.7109375" style="21" hidden="1"/>
    <col min="9226" max="9226" width="4.140625" style="21" hidden="1"/>
    <col min="9227" max="9227" width="25.140625" style="21" hidden="1"/>
    <col min="9228" max="9228" width="2.7109375" style="21" hidden="1"/>
    <col min="9229" max="9468" width="9.140625" style="21" hidden="1"/>
    <col min="9469" max="9469" width="3.140625" style="21" hidden="1"/>
    <col min="9470" max="9470" width="4.7109375" style="21" hidden="1"/>
    <col min="9471" max="9471" width="5" style="21" hidden="1"/>
    <col min="9472" max="9473" width="6.28515625" style="21" hidden="1"/>
    <col min="9474" max="9474" width="25.140625" style="21" hidden="1"/>
    <col min="9475" max="9475" width="13.5703125" style="21" hidden="1"/>
    <col min="9476" max="9476" width="6.28515625" style="21" hidden="1"/>
    <col min="9477" max="9477" width="6.85546875" style="21" hidden="1"/>
    <col min="9478" max="9478" width="6.42578125" style="21" hidden="1"/>
    <col min="9479" max="9479" width="6.140625" style="21" hidden="1"/>
    <col min="9480" max="9480" width="6.42578125" style="21" hidden="1"/>
    <col min="9481" max="9481" width="2.7109375" style="21" hidden="1"/>
    <col min="9482" max="9482" width="4.140625" style="21" hidden="1"/>
    <col min="9483" max="9483" width="25.140625" style="21" hidden="1"/>
    <col min="9484" max="9484" width="2.7109375" style="21" hidden="1"/>
    <col min="9485" max="9724" width="9.140625" style="21" hidden="1"/>
    <col min="9725" max="9725" width="3.140625" style="21" hidden="1"/>
    <col min="9726" max="9726" width="4.7109375" style="21" hidden="1"/>
    <col min="9727" max="9727" width="5" style="21" hidden="1"/>
    <col min="9728" max="9729" width="6.28515625" style="21" hidden="1"/>
    <col min="9730" max="9730" width="25.140625" style="21" hidden="1"/>
    <col min="9731" max="9731" width="13.5703125" style="21" hidden="1"/>
    <col min="9732" max="9732" width="6.28515625" style="21" hidden="1"/>
    <col min="9733" max="9733" width="6.85546875" style="21" hidden="1"/>
    <col min="9734" max="9734" width="6.42578125" style="21" hidden="1"/>
    <col min="9735" max="9735" width="6.140625" style="21" hidden="1"/>
    <col min="9736" max="9736" width="6.42578125" style="21" hidden="1"/>
    <col min="9737" max="9737" width="2.7109375" style="21" hidden="1"/>
    <col min="9738" max="9738" width="4.140625" style="21" hidden="1"/>
    <col min="9739" max="9739" width="25.140625" style="21" hidden="1"/>
    <col min="9740" max="9740" width="2.7109375" style="21" hidden="1"/>
    <col min="9741" max="9980" width="9.140625" style="21" hidden="1"/>
    <col min="9981" max="9981" width="3.140625" style="21" hidden="1"/>
    <col min="9982" max="9982" width="4.7109375" style="21" hidden="1"/>
    <col min="9983" max="9983" width="5" style="21" hidden="1"/>
    <col min="9984" max="9985" width="6.28515625" style="21" hidden="1"/>
    <col min="9986" max="9986" width="25.140625" style="21" hidden="1"/>
    <col min="9987" max="9987" width="13.5703125" style="21" hidden="1"/>
    <col min="9988" max="9988" width="6.28515625" style="21" hidden="1"/>
    <col min="9989" max="9989" width="6.85546875" style="21" hidden="1"/>
    <col min="9990" max="9990" width="6.42578125" style="21" hidden="1"/>
    <col min="9991" max="9991" width="6.140625" style="21" hidden="1"/>
    <col min="9992" max="9992" width="6.42578125" style="21" hidden="1"/>
    <col min="9993" max="9993" width="2.7109375" style="21" hidden="1"/>
    <col min="9994" max="9994" width="4.140625" style="21" hidden="1"/>
    <col min="9995" max="9995" width="25.140625" style="21" hidden="1"/>
    <col min="9996" max="9996" width="2.7109375" style="21" hidden="1"/>
    <col min="9997" max="10236" width="9.140625" style="21" hidden="1"/>
    <col min="10237" max="10237" width="3.140625" style="21" hidden="1"/>
    <col min="10238" max="10238" width="4.7109375" style="21" hidden="1"/>
    <col min="10239" max="10239" width="5" style="21" hidden="1"/>
    <col min="10240" max="10241" width="6.28515625" style="21" hidden="1"/>
    <col min="10242" max="10242" width="25.140625" style="21" hidden="1"/>
    <col min="10243" max="10243" width="13.5703125" style="21" hidden="1"/>
    <col min="10244" max="10244" width="6.28515625" style="21" hidden="1"/>
    <col min="10245" max="10245" width="6.85546875" style="21" hidden="1"/>
    <col min="10246" max="10246" width="6.42578125" style="21" hidden="1"/>
    <col min="10247" max="10247" width="6.140625" style="21" hidden="1"/>
    <col min="10248" max="10248" width="6.42578125" style="21" hidden="1"/>
    <col min="10249" max="10249" width="2.7109375" style="21" hidden="1"/>
    <col min="10250" max="10250" width="4.140625" style="21" hidden="1"/>
    <col min="10251" max="10251" width="25.140625" style="21" hidden="1"/>
    <col min="10252" max="10252" width="2.7109375" style="21" hidden="1"/>
    <col min="10253" max="10492" width="9.140625" style="21" hidden="1"/>
    <col min="10493" max="10493" width="3.140625" style="21" hidden="1"/>
    <col min="10494" max="10494" width="4.7109375" style="21" hidden="1"/>
    <col min="10495" max="10495" width="5" style="21" hidden="1"/>
    <col min="10496" max="10497" width="6.28515625" style="21" hidden="1"/>
    <col min="10498" max="10498" width="25.140625" style="21" hidden="1"/>
    <col min="10499" max="10499" width="13.5703125" style="21" hidden="1"/>
    <col min="10500" max="10500" width="6.28515625" style="21" hidden="1"/>
    <col min="10501" max="10501" width="6.85546875" style="21" hidden="1"/>
    <col min="10502" max="10502" width="6.42578125" style="21" hidden="1"/>
    <col min="10503" max="10503" width="6.140625" style="21" hidden="1"/>
    <col min="10504" max="10504" width="6.42578125" style="21" hidden="1"/>
    <col min="10505" max="10505" width="2.7109375" style="21" hidden="1"/>
    <col min="10506" max="10506" width="4.140625" style="21" hidden="1"/>
    <col min="10507" max="10507" width="25.140625" style="21" hidden="1"/>
    <col min="10508" max="10508" width="2.7109375" style="21" hidden="1"/>
    <col min="10509" max="10748" width="9.140625" style="21" hidden="1"/>
    <col min="10749" max="10749" width="3.140625" style="21" hidden="1"/>
    <col min="10750" max="10750" width="4.7109375" style="21" hidden="1"/>
    <col min="10751" max="10751" width="5" style="21" hidden="1"/>
    <col min="10752" max="10753" width="6.28515625" style="21" hidden="1"/>
    <col min="10754" max="10754" width="25.140625" style="21" hidden="1"/>
    <col min="10755" max="10755" width="13.5703125" style="21" hidden="1"/>
    <col min="10756" max="10756" width="6.28515625" style="21" hidden="1"/>
    <col min="10757" max="10757" width="6.85546875" style="21" hidden="1"/>
    <col min="10758" max="10758" width="6.42578125" style="21" hidden="1"/>
    <col min="10759" max="10759" width="6.140625" style="21" hidden="1"/>
    <col min="10760" max="10760" width="6.42578125" style="21" hidden="1"/>
    <col min="10761" max="10761" width="2.7109375" style="21" hidden="1"/>
    <col min="10762" max="10762" width="4.140625" style="21" hidden="1"/>
    <col min="10763" max="10763" width="25.140625" style="21" hidden="1"/>
    <col min="10764" max="10764" width="2.7109375" style="21" hidden="1"/>
    <col min="10765" max="11004" width="9.140625" style="21" hidden="1"/>
    <col min="11005" max="11005" width="3.140625" style="21" hidden="1"/>
    <col min="11006" max="11006" width="4.7109375" style="21" hidden="1"/>
    <col min="11007" max="11007" width="5" style="21" hidden="1"/>
    <col min="11008" max="11009" width="6.28515625" style="21" hidden="1"/>
    <col min="11010" max="11010" width="25.140625" style="21" hidden="1"/>
    <col min="11011" max="11011" width="13.5703125" style="21" hidden="1"/>
    <col min="11012" max="11012" width="6.28515625" style="21" hidden="1"/>
    <col min="11013" max="11013" width="6.85546875" style="21" hidden="1"/>
    <col min="11014" max="11014" width="6.42578125" style="21" hidden="1"/>
    <col min="11015" max="11015" width="6.140625" style="21" hidden="1"/>
    <col min="11016" max="11016" width="6.42578125" style="21" hidden="1"/>
    <col min="11017" max="11017" width="2.7109375" style="21" hidden="1"/>
    <col min="11018" max="11018" width="4.140625" style="21" hidden="1"/>
    <col min="11019" max="11019" width="25.140625" style="21" hidden="1"/>
    <col min="11020" max="11020" width="2.7109375" style="21" hidden="1"/>
    <col min="11021" max="11260" width="9.140625" style="21" hidden="1"/>
    <col min="11261" max="11261" width="3.140625" style="21" hidden="1"/>
    <col min="11262" max="11262" width="4.7109375" style="21" hidden="1"/>
    <col min="11263" max="11263" width="5" style="21" hidden="1"/>
    <col min="11264" max="11265" width="6.28515625" style="21" hidden="1"/>
    <col min="11266" max="11266" width="25.140625" style="21" hidden="1"/>
    <col min="11267" max="11267" width="13.5703125" style="21" hidden="1"/>
    <col min="11268" max="11268" width="6.28515625" style="21" hidden="1"/>
    <col min="11269" max="11269" width="6.85546875" style="21" hidden="1"/>
    <col min="11270" max="11270" width="6.42578125" style="21" hidden="1"/>
    <col min="11271" max="11271" width="6.140625" style="21" hidden="1"/>
    <col min="11272" max="11272" width="6.42578125" style="21" hidden="1"/>
    <col min="11273" max="11273" width="2.7109375" style="21" hidden="1"/>
    <col min="11274" max="11274" width="4.140625" style="21" hidden="1"/>
    <col min="11275" max="11275" width="25.140625" style="21" hidden="1"/>
    <col min="11276" max="11276" width="2.7109375" style="21" hidden="1"/>
    <col min="11277" max="11516" width="9.140625" style="21" hidden="1"/>
    <col min="11517" max="11517" width="3.140625" style="21" hidden="1"/>
    <col min="11518" max="11518" width="4.7109375" style="21" hidden="1"/>
    <col min="11519" max="11519" width="5" style="21" hidden="1"/>
    <col min="11520" max="11521" width="6.28515625" style="21" hidden="1"/>
    <col min="11522" max="11522" width="25.140625" style="21" hidden="1"/>
    <col min="11523" max="11523" width="13.5703125" style="21" hidden="1"/>
    <col min="11524" max="11524" width="6.28515625" style="21" hidden="1"/>
    <col min="11525" max="11525" width="6.85546875" style="21" hidden="1"/>
    <col min="11526" max="11526" width="6.42578125" style="21" hidden="1"/>
    <col min="11527" max="11527" width="6.140625" style="21" hidden="1"/>
    <col min="11528" max="11528" width="6.42578125" style="21" hidden="1"/>
    <col min="11529" max="11529" width="2.7109375" style="21" hidden="1"/>
    <col min="11530" max="11530" width="4.140625" style="21" hidden="1"/>
    <col min="11531" max="11531" width="25.140625" style="21" hidden="1"/>
    <col min="11532" max="11532" width="2.7109375" style="21" hidden="1"/>
    <col min="11533" max="11772" width="9.140625" style="21" hidden="1"/>
    <col min="11773" max="11773" width="3.140625" style="21" hidden="1"/>
    <col min="11774" max="11774" width="4.7109375" style="21" hidden="1"/>
    <col min="11775" max="11775" width="5" style="21" hidden="1"/>
    <col min="11776" max="11777" width="6.28515625" style="21" hidden="1"/>
    <col min="11778" max="11778" width="25.140625" style="21" hidden="1"/>
    <col min="11779" max="11779" width="13.5703125" style="21" hidden="1"/>
    <col min="11780" max="11780" width="6.28515625" style="21" hidden="1"/>
    <col min="11781" max="11781" width="6.85546875" style="21" hidden="1"/>
    <col min="11782" max="11782" width="6.42578125" style="21" hidden="1"/>
    <col min="11783" max="11783" width="6.140625" style="21" hidden="1"/>
    <col min="11784" max="11784" width="6.42578125" style="21" hidden="1"/>
    <col min="11785" max="11785" width="2.7109375" style="21" hidden="1"/>
    <col min="11786" max="11786" width="4.140625" style="21" hidden="1"/>
    <col min="11787" max="11787" width="25.140625" style="21" hidden="1"/>
    <col min="11788" max="11788" width="2.7109375" style="21" hidden="1"/>
    <col min="11789" max="12028" width="9.140625" style="21" hidden="1"/>
    <col min="12029" max="12029" width="3.140625" style="21" hidden="1"/>
    <col min="12030" max="12030" width="4.7109375" style="21" hidden="1"/>
    <col min="12031" max="12031" width="5" style="21" hidden="1"/>
    <col min="12032" max="12033" width="6.28515625" style="21" hidden="1"/>
    <col min="12034" max="12034" width="25.140625" style="21" hidden="1"/>
    <col min="12035" max="12035" width="13.5703125" style="21" hidden="1"/>
    <col min="12036" max="12036" width="6.28515625" style="21" hidden="1"/>
    <col min="12037" max="12037" width="6.85546875" style="21" hidden="1"/>
    <col min="12038" max="12038" width="6.42578125" style="21" hidden="1"/>
    <col min="12039" max="12039" width="6.140625" style="21" hidden="1"/>
    <col min="12040" max="12040" width="6.42578125" style="21" hidden="1"/>
    <col min="12041" max="12041" width="2.7109375" style="21" hidden="1"/>
    <col min="12042" max="12042" width="4.140625" style="21" hidden="1"/>
    <col min="12043" max="12043" width="25.140625" style="21" hidden="1"/>
    <col min="12044" max="12044" width="2.7109375" style="21" hidden="1"/>
    <col min="12045" max="12284" width="9.140625" style="21" hidden="1"/>
    <col min="12285" max="12285" width="3.140625" style="21" hidden="1"/>
    <col min="12286" max="12286" width="4.7109375" style="21" hidden="1"/>
    <col min="12287" max="12287" width="5" style="21" hidden="1"/>
    <col min="12288" max="12289" width="6.28515625" style="21" hidden="1"/>
    <col min="12290" max="12290" width="25.140625" style="21" hidden="1"/>
    <col min="12291" max="12291" width="13.5703125" style="21" hidden="1"/>
    <col min="12292" max="12292" width="6.28515625" style="21" hidden="1"/>
    <col min="12293" max="12293" width="6.85546875" style="21" hidden="1"/>
    <col min="12294" max="12294" width="6.42578125" style="21" hidden="1"/>
    <col min="12295" max="12295" width="6.140625" style="21" hidden="1"/>
    <col min="12296" max="12296" width="6.42578125" style="21" hidden="1"/>
    <col min="12297" max="12297" width="2.7109375" style="21" hidden="1"/>
    <col min="12298" max="12298" width="4.140625" style="21" hidden="1"/>
    <col min="12299" max="12299" width="25.140625" style="21" hidden="1"/>
    <col min="12300" max="12300" width="2.7109375" style="21" hidden="1"/>
    <col min="12301" max="12540" width="9.140625" style="21" hidden="1"/>
    <col min="12541" max="12541" width="3.140625" style="21" hidden="1"/>
    <col min="12542" max="12542" width="4.7109375" style="21" hidden="1"/>
    <col min="12543" max="12543" width="5" style="21" hidden="1"/>
    <col min="12544" max="12545" width="6.28515625" style="21" hidden="1"/>
    <col min="12546" max="12546" width="25.140625" style="21" hidden="1"/>
    <col min="12547" max="12547" width="13.5703125" style="21" hidden="1"/>
    <col min="12548" max="12548" width="6.28515625" style="21" hidden="1"/>
    <col min="12549" max="12549" width="6.85546875" style="21" hidden="1"/>
    <col min="12550" max="12550" width="6.42578125" style="21" hidden="1"/>
    <col min="12551" max="12551" width="6.140625" style="21" hidden="1"/>
    <col min="12552" max="12552" width="6.42578125" style="21" hidden="1"/>
    <col min="12553" max="12553" width="2.7109375" style="21" hidden="1"/>
    <col min="12554" max="12554" width="4.140625" style="21" hidden="1"/>
    <col min="12555" max="12555" width="25.140625" style="21" hidden="1"/>
    <col min="12556" max="12556" width="2.7109375" style="21" hidden="1"/>
    <col min="12557" max="12796" width="9.140625" style="21" hidden="1"/>
    <col min="12797" max="12797" width="3.140625" style="21" hidden="1"/>
    <col min="12798" max="12798" width="4.7109375" style="21" hidden="1"/>
    <col min="12799" max="12799" width="5" style="21" hidden="1"/>
    <col min="12800" max="12801" width="6.28515625" style="21" hidden="1"/>
    <col min="12802" max="12802" width="25.140625" style="21" hidden="1"/>
    <col min="12803" max="12803" width="13.5703125" style="21" hidden="1"/>
    <col min="12804" max="12804" width="6.28515625" style="21" hidden="1"/>
    <col min="12805" max="12805" width="6.85546875" style="21" hidden="1"/>
    <col min="12806" max="12806" width="6.42578125" style="21" hidden="1"/>
    <col min="12807" max="12807" width="6.140625" style="21" hidden="1"/>
    <col min="12808" max="12808" width="6.42578125" style="21" hidden="1"/>
    <col min="12809" max="12809" width="2.7109375" style="21" hidden="1"/>
    <col min="12810" max="12810" width="4.140625" style="21" hidden="1"/>
    <col min="12811" max="12811" width="25.140625" style="21" hidden="1"/>
    <col min="12812" max="12812" width="2.7109375" style="21" hidden="1"/>
    <col min="12813" max="13052" width="9.140625" style="21" hidden="1"/>
    <col min="13053" max="13053" width="3.140625" style="21" hidden="1"/>
    <col min="13054" max="13054" width="4.7109375" style="21" hidden="1"/>
    <col min="13055" max="13055" width="5" style="21" hidden="1"/>
    <col min="13056" max="13057" width="6.28515625" style="21" hidden="1"/>
    <col min="13058" max="13058" width="25.140625" style="21" hidden="1"/>
    <col min="13059" max="13059" width="13.5703125" style="21" hidden="1"/>
    <col min="13060" max="13060" width="6.28515625" style="21" hidden="1"/>
    <col min="13061" max="13061" width="6.85546875" style="21" hidden="1"/>
    <col min="13062" max="13062" width="6.42578125" style="21" hidden="1"/>
    <col min="13063" max="13063" width="6.140625" style="21" hidden="1"/>
    <col min="13064" max="13064" width="6.42578125" style="21" hidden="1"/>
    <col min="13065" max="13065" width="2.7109375" style="21" hidden="1"/>
    <col min="13066" max="13066" width="4.140625" style="21" hidden="1"/>
    <col min="13067" max="13067" width="25.140625" style="21" hidden="1"/>
    <col min="13068" max="13068" width="2.7109375" style="21" hidden="1"/>
    <col min="13069" max="13308" width="9.140625" style="21" hidden="1"/>
    <col min="13309" max="13309" width="3.140625" style="21" hidden="1"/>
    <col min="13310" max="13310" width="4.7109375" style="21" hidden="1"/>
    <col min="13311" max="13311" width="5" style="21" hidden="1"/>
    <col min="13312" max="13313" width="6.28515625" style="21" hidden="1"/>
    <col min="13314" max="13314" width="25.140625" style="21" hidden="1"/>
    <col min="13315" max="13315" width="13.5703125" style="21" hidden="1"/>
    <col min="13316" max="13316" width="6.28515625" style="21" hidden="1"/>
    <col min="13317" max="13317" width="6.85546875" style="21" hidden="1"/>
    <col min="13318" max="13318" width="6.42578125" style="21" hidden="1"/>
    <col min="13319" max="13319" width="6.140625" style="21" hidden="1"/>
    <col min="13320" max="13320" width="6.42578125" style="21" hidden="1"/>
    <col min="13321" max="13321" width="2.7109375" style="21" hidden="1"/>
    <col min="13322" max="13322" width="4.140625" style="21" hidden="1"/>
    <col min="13323" max="13323" width="25.140625" style="21" hidden="1"/>
    <col min="13324" max="13324" width="2.7109375" style="21" hidden="1"/>
    <col min="13325" max="13564" width="9.140625" style="21" hidden="1"/>
    <col min="13565" max="13565" width="3.140625" style="21" hidden="1"/>
    <col min="13566" max="13566" width="4.7109375" style="21" hidden="1"/>
    <col min="13567" max="13567" width="5" style="21" hidden="1"/>
    <col min="13568" max="13569" width="6.28515625" style="21" hidden="1"/>
    <col min="13570" max="13570" width="25.140625" style="21" hidden="1"/>
    <col min="13571" max="13571" width="13.5703125" style="21" hidden="1"/>
    <col min="13572" max="13572" width="6.28515625" style="21" hidden="1"/>
    <col min="13573" max="13573" width="6.85546875" style="21" hidden="1"/>
    <col min="13574" max="13574" width="6.42578125" style="21" hidden="1"/>
    <col min="13575" max="13575" width="6.140625" style="21" hidden="1"/>
    <col min="13576" max="13576" width="6.42578125" style="21" hidden="1"/>
    <col min="13577" max="13577" width="2.7109375" style="21" hidden="1"/>
    <col min="13578" max="13578" width="4.140625" style="21" hidden="1"/>
    <col min="13579" max="13579" width="25.140625" style="21" hidden="1"/>
    <col min="13580" max="13580" width="2.7109375" style="21" hidden="1"/>
    <col min="13581" max="13820" width="9.140625" style="21" hidden="1"/>
    <col min="13821" max="13821" width="3.140625" style="21" hidden="1"/>
    <col min="13822" max="13822" width="4.7109375" style="21" hidden="1"/>
    <col min="13823" max="13823" width="5" style="21" hidden="1"/>
    <col min="13824" max="13825" width="6.28515625" style="21" hidden="1"/>
    <col min="13826" max="13826" width="25.140625" style="21" hidden="1"/>
    <col min="13827" max="13827" width="13.5703125" style="21" hidden="1"/>
    <col min="13828" max="13828" width="6.28515625" style="21" hidden="1"/>
    <col min="13829" max="13829" width="6.85546875" style="21" hidden="1"/>
    <col min="13830" max="13830" width="6.42578125" style="21" hidden="1"/>
    <col min="13831" max="13831" width="6.140625" style="21" hidden="1"/>
    <col min="13832" max="13832" width="6.42578125" style="21" hidden="1"/>
    <col min="13833" max="13833" width="2.7109375" style="21" hidden="1"/>
    <col min="13834" max="13834" width="4.140625" style="21" hidden="1"/>
    <col min="13835" max="13835" width="25.140625" style="21" hidden="1"/>
    <col min="13836" max="13836" width="2.7109375" style="21" hidden="1"/>
    <col min="13837" max="14076" width="9.140625" style="21" hidden="1"/>
    <col min="14077" max="14077" width="3.140625" style="21" hidden="1"/>
    <col min="14078" max="14078" width="4.7109375" style="21" hidden="1"/>
    <col min="14079" max="14079" width="5" style="21" hidden="1"/>
    <col min="14080" max="14081" width="6.28515625" style="21" hidden="1"/>
    <col min="14082" max="14082" width="25.140625" style="21" hidden="1"/>
    <col min="14083" max="14083" width="13.5703125" style="21" hidden="1"/>
    <col min="14084" max="14084" width="6.28515625" style="21" hidden="1"/>
    <col min="14085" max="14085" width="6.85546875" style="21" hidden="1"/>
    <col min="14086" max="14086" width="6.42578125" style="21" hidden="1"/>
    <col min="14087" max="14087" width="6.140625" style="21" hidden="1"/>
    <col min="14088" max="14088" width="6.42578125" style="21" hidden="1"/>
    <col min="14089" max="14089" width="2.7109375" style="21" hidden="1"/>
    <col min="14090" max="14090" width="4.140625" style="21" hidden="1"/>
    <col min="14091" max="14091" width="25.140625" style="21" hidden="1"/>
    <col min="14092" max="14092" width="2.7109375" style="21" hidden="1"/>
    <col min="14093" max="14332" width="9.140625" style="21" hidden="1"/>
    <col min="14333" max="14333" width="3.140625" style="21" hidden="1"/>
    <col min="14334" max="14334" width="4.7109375" style="21" hidden="1"/>
    <col min="14335" max="14335" width="5" style="21" hidden="1"/>
    <col min="14336" max="14337" width="6.28515625" style="21" hidden="1"/>
    <col min="14338" max="14338" width="25.140625" style="21" hidden="1"/>
    <col min="14339" max="14339" width="13.5703125" style="21" hidden="1"/>
    <col min="14340" max="14340" width="6.28515625" style="21" hidden="1"/>
    <col min="14341" max="14341" width="6.85546875" style="21" hidden="1"/>
    <col min="14342" max="14342" width="6.42578125" style="21" hidden="1"/>
    <col min="14343" max="14343" width="6.140625" style="21" hidden="1"/>
    <col min="14344" max="14344" width="6.42578125" style="21" hidden="1"/>
    <col min="14345" max="14345" width="2.7109375" style="21" hidden="1"/>
    <col min="14346" max="14346" width="4.140625" style="21" hidden="1"/>
    <col min="14347" max="14347" width="25.140625" style="21" hidden="1"/>
    <col min="14348" max="14348" width="2.7109375" style="21" hidden="1"/>
    <col min="14349" max="14588" width="9.140625" style="21" hidden="1"/>
    <col min="14589" max="14589" width="3.140625" style="21" hidden="1"/>
    <col min="14590" max="14590" width="4.7109375" style="21" hidden="1"/>
    <col min="14591" max="14591" width="5" style="21" hidden="1"/>
    <col min="14592" max="14593" width="6.28515625" style="21" hidden="1"/>
    <col min="14594" max="14594" width="25.140625" style="21" hidden="1"/>
    <col min="14595" max="14595" width="13.5703125" style="21" hidden="1"/>
    <col min="14596" max="14596" width="6.28515625" style="21" hidden="1"/>
    <col min="14597" max="14597" width="6.85546875" style="21" hidden="1"/>
    <col min="14598" max="14598" width="6.42578125" style="21" hidden="1"/>
    <col min="14599" max="14599" width="6.140625" style="21" hidden="1"/>
    <col min="14600" max="14600" width="6.42578125" style="21" hidden="1"/>
    <col min="14601" max="14601" width="2.7109375" style="21" hidden="1"/>
    <col min="14602" max="14602" width="4.140625" style="21" hidden="1"/>
    <col min="14603" max="14603" width="25.140625" style="21" hidden="1"/>
    <col min="14604" max="14604" width="2.7109375" style="21" hidden="1"/>
    <col min="14605" max="14844" width="9.140625" style="21" hidden="1"/>
    <col min="14845" max="14845" width="3.140625" style="21" hidden="1"/>
    <col min="14846" max="14846" width="4.7109375" style="21" hidden="1"/>
    <col min="14847" max="14847" width="5" style="21" hidden="1"/>
    <col min="14848" max="14849" width="6.28515625" style="21" hidden="1"/>
    <col min="14850" max="14850" width="25.140625" style="21" hidden="1"/>
    <col min="14851" max="14851" width="13.5703125" style="21" hidden="1"/>
    <col min="14852" max="14852" width="6.28515625" style="21" hidden="1"/>
    <col min="14853" max="14853" width="6.85546875" style="21" hidden="1"/>
    <col min="14854" max="14854" width="6.42578125" style="21" hidden="1"/>
    <col min="14855" max="14855" width="6.140625" style="21" hidden="1"/>
    <col min="14856" max="14856" width="6.42578125" style="21" hidden="1"/>
    <col min="14857" max="14857" width="2.7109375" style="21" hidden="1"/>
    <col min="14858" max="14858" width="4.140625" style="21" hidden="1"/>
    <col min="14859" max="14859" width="25.140625" style="21" hidden="1"/>
    <col min="14860" max="14860" width="2.7109375" style="21" hidden="1"/>
    <col min="14861" max="15100" width="9.140625" style="21" hidden="1"/>
    <col min="15101" max="15101" width="3.140625" style="21" hidden="1"/>
    <col min="15102" max="15102" width="4.7109375" style="21" hidden="1"/>
    <col min="15103" max="15103" width="5" style="21" hidden="1"/>
    <col min="15104" max="15105" width="6.28515625" style="21" hidden="1"/>
    <col min="15106" max="15106" width="25.140625" style="21" hidden="1"/>
    <col min="15107" max="15107" width="13.5703125" style="21" hidden="1"/>
    <col min="15108" max="15108" width="6.28515625" style="21" hidden="1"/>
    <col min="15109" max="15109" width="6.85546875" style="21" hidden="1"/>
    <col min="15110" max="15110" width="6.42578125" style="21" hidden="1"/>
    <col min="15111" max="15111" width="6.140625" style="21" hidden="1"/>
    <col min="15112" max="15112" width="6.42578125" style="21" hidden="1"/>
    <col min="15113" max="15113" width="2.7109375" style="21" hidden="1"/>
    <col min="15114" max="15114" width="4.140625" style="21" hidden="1"/>
    <col min="15115" max="15115" width="25.140625" style="21" hidden="1"/>
    <col min="15116" max="15116" width="2.7109375" style="21" hidden="1"/>
    <col min="15117" max="15356" width="9.140625" style="21" hidden="1"/>
    <col min="15357" max="15357" width="3.140625" style="21" hidden="1"/>
    <col min="15358" max="15358" width="4.7109375" style="21" hidden="1"/>
    <col min="15359" max="15359" width="5" style="21" hidden="1"/>
    <col min="15360" max="15361" width="6.28515625" style="21" hidden="1"/>
    <col min="15362" max="15362" width="25.140625" style="21" hidden="1"/>
    <col min="15363" max="15363" width="13.5703125" style="21" hidden="1"/>
    <col min="15364" max="15364" width="6.28515625" style="21" hidden="1"/>
    <col min="15365" max="15365" width="6.85546875" style="21" hidden="1"/>
    <col min="15366" max="15366" width="6.42578125" style="21" hidden="1"/>
    <col min="15367" max="15367" width="6.140625" style="21" hidden="1"/>
    <col min="15368" max="15368" width="6.42578125" style="21" hidden="1"/>
    <col min="15369" max="15369" width="2.7109375" style="21" hidden="1"/>
    <col min="15370" max="15370" width="4.140625" style="21" hidden="1"/>
    <col min="15371" max="15371" width="25.140625" style="21" hidden="1"/>
    <col min="15372" max="15372" width="2.7109375" style="21" hidden="1"/>
    <col min="15373" max="15612" width="9.140625" style="21" hidden="1"/>
    <col min="15613" max="15613" width="3.140625" style="21" hidden="1"/>
    <col min="15614" max="15614" width="4.7109375" style="21" hidden="1"/>
    <col min="15615" max="15615" width="5" style="21" hidden="1"/>
    <col min="15616" max="15617" width="6.28515625" style="21" hidden="1"/>
    <col min="15618" max="15618" width="25.140625" style="21" hidden="1"/>
    <col min="15619" max="15619" width="13.5703125" style="21" hidden="1"/>
    <col min="15620" max="15620" width="6.28515625" style="21" hidden="1"/>
    <col min="15621" max="15621" width="6.85546875" style="21" hidden="1"/>
    <col min="15622" max="15622" width="6.42578125" style="21" hidden="1"/>
    <col min="15623" max="15623" width="6.140625" style="21" hidden="1"/>
    <col min="15624" max="15624" width="6.42578125" style="21" hidden="1"/>
    <col min="15625" max="15625" width="2.7109375" style="21" hidden="1"/>
    <col min="15626" max="15626" width="4.140625" style="21" hidden="1"/>
    <col min="15627" max="15627" width="25.140625" style="21" hidden="1"/>
    <col min="15628" max="15628" width="2.7109375" style="21" hidden="1"/>
    <col min="15629" max="15868" width="9.140625" style="21" hidden="1"/>
    <col min="15869" max="15869" width="3.140625" style="21" hidden="1"/>
    <col min="15870" max="15870" width="4.7109375" style="21" hidden="1"/>
    <col min="15871" max="15871" width="5" style="21" hidden="1"/>
    <col min="15872" max="15873" width="6.28515625" style="21" hidden="1"/>
    <col min="15874" max="15874" width="25.140625" style="21" hidden="1"/>
    <col min="15875" max="15875" width="13.5703125" style="21" hidden="1"/>
    <col min="15876" max="15876" width="6.28515625" style="21" hidden="1"/>
    <col min="15877" max="15877" width="6.85546875" style="21" hidden="1"/>
    <col min="15878" max="15878" width="6.42578125" style="21" hidden="1"/>
    <col min="15879" max="15879" width="6.140625" style="21" hidden="1"/>
    <col min="15880" max="15880" width="6.42578125" style="21" hidden="1"/>
    <col min="15881" max="15881" width="2.7109375" style="21" hidden="1"/>
    <col min="15882" max="15882" width="4.140625" style="21" hidden="1"/>
    <col min="15883" max="15883" width="25.140625" style="21" hidden="1"/>
    <col min="15884" max="15884" width="2.7109375" style="21" hidden="1"/>
    <col min="15885" max="16124" width="9.140625" style="21" hidden="1"/>
    <col min="16125" max="16125" width="3.140625" style="21" hidden="1"/>
    <col min="16126" max="16126" width="4.7109375" style="21" hidden="1"/>
    <col min="16127" max="16127" width="5" style="21" hidden="1"/>
    <col min="16128" max="16129" width="6.28515625" style="21" hidden="1"/>
    <col min="16130" max="16130" width="25.140625" style="21" hidden="1"/>
    <col min="16131" max="16131" width="13.5703125" style="21" hidden="1"/>
    <col min="16132" max="16132" width="6.28515625" style="21" hidden="1"/>
    <col min="16133" max="16133" width="6.85546875" style="21" hidden="1"/>
    <col min="16134" max="16134" width="6.42578125" style="21" hidden="1"/>
    <col min="16135" max="16135" width="6.140625" style="21" hidden="1"/>
    <col min="16136" max="16136" width="6.42578125" style="21" hidden="1"/>
    <col min="16137" max="16137" width="2.7109375" style="21" hidden="1"/>
    <col min="16138" max="16138" width="4.140625" style="21" hidden="1"/>
    <col min="16139" max="16139" width="25.140625" style="21" hidden="1"/>
    <col min="16140" max="16140" width="2.7109375" style="21" hidden="1"/>
    <col min="16141" max="16384" width="9.140625" style="21" hidden="1"/>
  </cols>
  <sheetData>
    <row r="1" spans="1:30" thickBot="1" x14ac:dyDescent="0.2">
      <c r="A1" s="19"/>
      <c r="B1" s="20" t="s">
        <v>12</v>
      </c>
      <c r="C1" s="20"/>
      <c r="D1" s="20"/>
      <c r="E1" s="20"/>
      <c r="F1" s="20"/>
      <c r="G1" s="20"/>
      <c r="H1" s="20"/>
      <c r="I1" s="19"/>
      <c r="J1" s="311"/>
      <c r="K1" s="19"/>
      <c r="L1" s="19"/>
      <c r="M1" s="19"/>
      <c r="N1" s="19"/>
      <c r="O1" s="19"/>
      <c r="P1" s="82"/>
      <c r="Q1" s="83" t="s">
        <v>163</v>
      </c>
      <c r="R1" s="83"/>
      <c r="S1" s="83"/>
      <c r="T1" s="83"/>
      <c r="U1" s="83"/>
      <c r="V1" s="83"/>
      <c r="W1" s="83"/>
      <c r="X1" s="82"/>
      <c r="Y1" s="252"/>
      <c r="Z1" s="82"/>
      <c r="AA1" s="82"/>
      <c r="AB1" s="82"/>
      <c r="AC1" s="82"/>
      <c r="AD1" s="82"/>
    </row>
    <row r="2" spans="1:30" thickBot="1" x14ac:dyDescent="0.2">
      <c r="A2" s="19"/>
      <c r="B2" s="466" t="s">
        <v>56</v>
      </c>
      <c r="C2" s="467"/>
      <c r="D2" s="1"/>
      <c r="E2" s="23" t="str">
        <f>IF(D2="","※右記地区№を入力して下さい",LOOKUP(D2,M3:M8,N3:N8))</f>
        <v>※右記地区№を入力して下さい</v>
      </c>
      <c r="F2" s="20"/>
      <c r="G2" s="20"/>
      <c r="H2" s="20"/>
      <c r="I2" s="19"/>
      <c r="J2" s="311"/>
      <c r="K2" s="19"/>
      <c r="L2" s="19"/>
      <c r="M2" s="406" t="s">
        <v>56</v>
      </c>
      <c r="N2" s="406"/>
      <c r="O2" s="19"/>
      <c r="P2" s="82"/>
      <c r="Q2" s="466" t="s">
        <v>55</v>
      </c>
      <c r="R2" s="467"/>
      <c r="S2" s="22">
        <v>6</v>
      </c>
      <c r="T2" s="23" t="str">
        <f>IF(S2="","※右記地区№を入力して下さい",LOOKUP(S2,AB3:AB8,AC3:AC8))</f>
        <v>美作</v>
      </c>
      <c r="U2" s="83"/>
      <c r="V2" s="83"/>
      <c r="W2" s="83"/>
      <c r="X2" s="82"/>
      <c r="Y2" s="252"/>
      <c r="Z2" s="82"/>
      <c r="AA2" s="82"/>
      <c r="AB2" s="406" t="s">
        <v>56</v>
      </c>
      <c r="AC2" s="406"/>
      <c r="AD2" s="82"/>
    </row>
    <row r="3" spans="1:30" ht="14.25" x14ac:dyDescent="0.15">
      <c r="A3" s="19"/>
      <c r="B3" s="409" t="s">
        <v>0</v>
      </c>
      <c r="C3" s="454" t="s">
        <v>145</v>
      </c>
      <c r="D3" s="455"/>
      <c r="E3" s="456"/>
      <c r="F3" s="456"/>
      <c r="G3" s="456"/>
      <c r="H3" s="457"/>
      <c r="I3" s="428" t="s">
        <v>45</v>
      </c>
      <c r="J3" s="311"/>
      <c r="K3" s="19"/>
      <c r="L3" s="19"/>
      <c r="M3" s="24">
        <v>1</v>
      </c>
      <c r="N3" s="25" t="s">
        <v>57</v>
      </c>
      <c r="O3" s="19"/>
      <c r="P3" s="82"/>
      <c r="Q3" s="409" t="s">
        <v>0</v>
      </c>
      <c r="R3" s="454" t="s">
        <v>24</v>
      </c>
      <c r="S3" s="455"/>
      <c r="T3" s="484" t="s">
        <v>63</v>
      </c>
      <c r="U3" s="484"/>
      <c r="V3" s="484"/>
      <c r="W3" s="485"/>
      <c r="X3" s="428" t="s">
        <v>45</v>
      </c>
      <c r="Y3" s="252"/>
      <c r="Z3" s="82"/>
      <c r="AA3" s="82"/>
      <c r="AB3" s="24">
        <v>1</v>
      </c>
      <c r="AC3" s="78" t="s">
        <v>57</v>
      </c>
      <c r="AD3" s="82"/>
    </row>
    <row r="4" spans="1:30" ht="14.25" x14ac:dyDescent="0.15">
      <c r="A4" s="19"/>
      <c r="B4" s="410"/>
      <c r="C4" s="407" t="s">
        <v>146</v>
      </c>
      <c r="D4" s="408"/>
      <c r="E4" s="414"/>
      <c r="F4" s="414"/>
      <c r="G4" s="414"/>
      <c r="H4" s="415"/>
      <c r="I4" s="429"/>
      <c r="J4" s="311"/>
      <c r="K4" s="19"/>
      <c r="L4" s="19"/>
      <c r="M4" s="24">
        <v>2</v>
      </c>
      <c r="N4" s="25" t="s">
        <v>58</v>
      </c>
      <c r="O4" s="19"/>
      <c r="P4" s="82"/>
      <c r="Q4" s="410"/>
      <c r="R4" s="407" t="s">
        <v>25</v>
      </c>
      <c r="S4" s="408"/>
      <c r="T4" s="476" t="s">
        <v>83</v>
      </c>
      <c r="U4" s="476"/>
      <c r="V4" s="476"/>
      <c r="W4" s="486"/>
      <c r="X4" s="429"/>
      <c r="Y4" s="252"/>
      <c r="Z4" s="82"/>
      <c r="AA4" s="82"/>
      <c r="AB4" s="24">
        <v>2</v>
      </c>
      <c r="AC4" s="78" t="s">
        <v>58</v>
      </c>
      <c r="AD4" s="82"/>
    </row>
    <row r="5" spans="1:30" ht="14.25" x14ac:dyDescent="0.15">
      <c r="A5" s="19"/>
      <c r="B5" s="411"/>
      <c r="C5" s="412" t="s">
        <v>0</v>
      </c>
      <c r="D5" s="413"/>
      <c r="E5" s="444"/>
      <c r="F5" s="444"/>
      <c r="G5" s="444"/>
      <c r="H5" s="445"/>
      <c r="I5" s="2" t="s">
        <v>147</v>
      </c>
      <c r="J5" s="311"/>
      <c r="K5" s="19"/>
      <c r="L5" s="50"/>
      <c r="M5" s="51">
        <v>3</v>
      </c>
      <c r="N5" s="25" t="s">
        <v>59</v>
      </c>
      <c r="O5" s="19"/>
      <c r="P5" s="82"/>
      <c r="Q5" s="411"/>
      <c r="R5" s="487" t="s">
        <v>26</v>
      </c>
      <c r="S5" s="488"/>
      <c r="T5" s="489" t="s">
        <v>81</v>
      </c>
      <c r="U5" s="489"/>
      <c r="V5" s="489"/>
      <c r="W5" s="490"/>
      <c r="X5" s="26" t="s">
        <v>31</v>
      </c>
      <c r="Y5" s="252"/>
      <c r="Z5" s="82"/>
      <c r="AA5" s="82"/>
      <c r="AB5" s="24">
        <v>3</v>
      </c>
      <c r="AC5" s="78" t="s">
        <v>59</v>
      </c>
      <c r="AD5" s="82"/>
    </row>
    <row r="6" spans="1:30" ht="14.25" x14ac:dyDescent="0.15">
      <c r="A6" s="19"/>
      <c r="B6" s="449" t="s">
        <v>148</v>
      </c>
      <c r="C6" s="450"/>
      <c r="D6" s="451"/>
      <c r="E6" s="446"/>
      <c r="F6" s="447"/>
      <c r="G6" s="447"/>
      <c r="H6" s="448"/>
      <c r="I6" s="60" t="s">
        <v>46</v>
      </c>
      <c r="J6" s="311"/>
      <c r="K6" s="19"/>
      <c r="L6" s="50"/>
      <c r="M6" s="51">
        <v>4</v>
      </c>
      <c r="N6" s="25" t="s">
        <v>60</v>
      </c>
      <c r="O6" s="19"/>
      <c r="P6" s="82"/>
      <c r="Q6" s="449" t="s">
        <v>30</v>
      </c>
      <c r="R6" s="491"/>
      <c r="S6" s="492"/>
      <c r="T6" s="493" t="s">
        <v>82</v>
      </c>
      <c r="U6" s="494"/>
      <c r="V6" s="494"/>
      <c r="W6" s="495"/>
      <c r="X6" s="62" t="s">
        <v>46</v>
      </c>
      <c r="Y6" s="252"/>
      <c r="Z6" s="82"/>
      <c r="AA6" s="82"/>
      <c r="AB6" s="24">
        <v>4</v>
      </c>
      <c r="AC6" s="78" t="s">
        <v>60</v>
      </c>
      <c r="AD6" s="82"/>
    </row>
    <row r="7" spans="1:30" ht="14.25" x14ac:dyDescent="0.15">
      <c r="A7" s="19"/>
      <c r="B7" s="441" t="s">
        <v>149</v>
      </c>
      <c r="C7" s="442"/>
      <c r="D7" s="443"/>
      <c r="E7" s="452"/>
      <c r="F7" s="452"/>
      <c r="G7" s="452"/>
      <c r="H7" s="452"/>
      <c r="I7" s="453"/>
      <c r="J7" s="311"/>
      <c r="K7" s="19"/>
      <c r="L7" s="50"/>
      <c r="M7" s="51">
        <v>5</v>
      </c>
      <c r="N7" s="25" t="s">
        <v>61</v>
      </c>
      <c r="O7" s="19"/>
      <c r="P7" s="82"/>
      <c r="Q7" s="441" t="s">
        <v>23</v>
      </c>
      <c r="R7" s="496"/>
      <c r="S7" s="497"/>
      <c r="T7" s="498" t="s">
        <v>65</v>
      </c>
      <c r="U7" s="498"/>
      <c r="V7" s="498"/>
      <c r="W7" s="498"/>
      <c r="X7" s="499"/>
      <c r="Y7" s="252"/>
      <c r="Z7" s="82"/>
      <c r="AA7" s="82"/>
      <c r="AB7" s="24">
        <v>5</v>
      </c>
      <c r="AC7" s="78" t="s">
        <v>61</v>
      </c>
      <c r="AD7" s="82"/>
    </row>
    <row r="8" spans="1:30" ht="14.25" x14ac:dyDescent="0.15">
      <c r="A8" s="19"/>
      <c r="B8" s="435" t="s">
        <v>150</v>
      </c>
      <c r="C8" s="436"/>
      <c r="D8" s="437"/>
      <c r="E8" s="414"/>
      <c r="F8" s="414"/>
      <c r="G8" s="414"/>
      <c r="H8" s="414"/>
      <c r="I8" s="434"/>
      <c r="J8" s="311"/>
      <c r="K8" s="19"/>
      <c r="L8" s="50"/>
      <c r="M8" s="51">
        <v>6</v>
      </c>
      <c r="N8" s="25" t="s">
        <v>62</v>
      </c>
      <c r="O8" s="19"/>
      <c r="P8" s="82"/>
      <c r="Q8" s="435" t="s">
        <v>27</v>
      </c>
      <c r="R8" s="478"/>
      <c r="S8" s="479"/>
      <c r="T8" s="476" t="s">
        <v>66</v>
      </c>
      <c r="U8" s="476"/>
      <c r="V8" s="476"/>
      <c r="W8" s="476"/>
      <c r="X8" s="477"/>
      <c r="Y8" s="252"/>
      <c r="Z8" s="82"/>
      <c r="AA8" s="82"/>
      <c r="AB8" s="24">
        <v>6</v>
      </c>
      <c r="AC8" s="78" t="s">
        <v>62</v>
      </c>
      <c r="AD8" s="82"/>
    </row>
    <row r="9" spans="1:30" ht="14.25" x14ac:dyDescent="0.15">
      <c r="A9" s="19"/>
      <c r="B9" s="435" t="s">
        <v>151</v>
      </c>
      <c r="C9" s="436"/>
      <c r="D9" s="437"/>
      <c r="E9" s="414"/>
      <c r="F9" s="414"/>
      <c r="G9" s="414"/>
      <c r="H9" s="414"/>
      <c r="I9" s="434"/>
      <c r="J9" s="311"/>
      <c r="K9" s="19"/>
      <c r="L9" s="50"/>
      <c r="M9" s="50"/>
      <c r="N9" s="19"/>
      <c r="O9" s="19"/>
      <c r="P9" s="82"/>
      <c r="Q9" s="435" t="s">
        <v>28</v>
      </c>
      <c r="R9" s="478"/>
      <c r="S9" s="479"/>
      <c r="T9" s="476" t="s">
        <v>67</v>
      </c>
      <c r="U9" s="476"/>
      <c r="V9" s="476"/>
      <c r="W9" s="476"/>
      <c r="X9" s="477"/>
      <c r="Y9" s="252"/>
      <c r="Z9" s="82"/>
      <c r="AA9" s="82"/>
      <c r="AB9" s="82"/>
      <c r="AC9" s="82"/>
      <c r="AD9" s="82"/>
    </row>
    <row r="10" spans="1:30" thickBot="1" x14ac:dyDescent="0.2">
      <c r="A10" s="19"/>
      <c r="B10" s="438" t="s">
        <v>152</v>
      </c>
      <c r="C10" s="439"/>
      <c r="D10" s="440"/>
      <c r="E10" s="430"/>
      <c r="F10" s="430"/>
      <c r="G10" s="430"/>
      <c r="H10" s="430"/>
      <c r="I10" s="61" t="s">
        <v>47</v>
      </c>
      <c r="J10" s="311"/>
      <c r="K10" s="19"/>
      <c r="L10" s="50"/>
      <c r="M10" s="50"/>
      <c r="N10" s="19"/>
      <c r="O10" s="19"/>
      <c r="P10" s="82"/>
      <c r="Q10" s="438" t="s">
        <v>29</v>
      </c>
      <c r="R10" s="480"/>
      <c r="S10" s="481"/>
      <c r="T10" s="482"/>
      <c r="U10" s="482"/>
      <c r="V10" s="482"/>
      <c r="W10" s="482"/>
      <c r="X10" s="63" t="s">
        <v>47</v>
      </c>
      <c r="Y10" s="252"/>
      <c r="Z10" s="82"/>
      <c r="AA10" s="82"/>
      <c r="AB10" s="82"/>
      <c r="AC10" s="82"/>
      <c r="AD10" s="82"/>
    </row>
    <row r="11" spans="1:30" thickBot="1" x14ac:dyDescent="0.2">
      <c r="A11" s="19"/>
      <c r="B11" s="431" t="s">
        <v>13</v>
      </c>
      <c r="C11" s="432"/>
      <c r="D11" s="433"/>
      <c r="E11" s="3"/>
      <c r="F11" s="464" t="str">
        <f>IF(E5="","",IF(E3="",CONCATENATE(E5," 中学校"),CONCATENATE(E3," ",E5," ",I5)))</f>
        <v/>
      </c>
      <c r="G11" s="464"/>
      <c r="H11" s="464"/>
      <c r="I11" s="465"/>
      <c r="J11" s="311"/>
      <c r="K11" s="19"/>
      <c r="L11" s="50"/>
      <c r="M11" s="50"/>
      <c r="N11" s="19"/>
      <c r="O11" s="19"/>
      <c r="P11" s="82"/>
      <c r="Q11" s="431" t="s">
        <v>13</v>
      </c>
      <c r="R11" s="470"/>
      <c r="S11" s="471"/>
      <c r="T11" s="27" t="s">
        <v>84</v>
      </c>
      <c r="U11" s="472" t="str">
        <f>IF(T5="","",IF(T3="",CONCATENATE(T5," 中学校"),CONCATENATE(T3," ",T5," ",X5)))</f>
        <v>美作市立 北 中学校</v>
      </c>
      <c r="V11" s="472"/>
      <c r="W11" s="472"/>
      <c r="X11" s="473"/>
      <c r="Y11" s="252"/>
      <c r="Z11" s="82"/>
      <c r="AA11" s="82"/>
      <c r="AB11" s="82"/>
      <c r="AC11" s="82"/>
      <c r="AD11" s="82"/>
    </row>
    <row r="12" spans="1:30" ht="14.25" x14ac:dyDescent="0.15">
      <c r="A12" s="19"/>
      <c r="B12" s="416" t="s">
        <v>11</v>
      </c>
      <c r="C12" s="417"/>
      <c r="D12" s="418"/>
      <c r="E12" s="52" t="s">
        <v>16</v>
      </c>
      <c r="F12" s="55" t="s">
        <v>80</v>
      </c>
      <c r="G12" s="55" t="s">
        <v>153</v>
      </c>
      <c r="H12" s="53" t="s">
        <v>14</v>
      </c>
      <c r="I12" s="54" t="s">
        <v>15</v>
      </c>
      <c r="J12" s="327" t="s">
        <v>204</v>
      </c>
      <c r="K12" s="325" t="s">
        <v>200</v>
      </c>
      <c r="L12" s="50"/>
      <c r="M12" s="405" t="s">
        <v>48</v>
      </c>
      <c r="N12" s="406"/>
      <c r="O12" s="19"/>
      <c r="P12" s="82"/>
      <c r="Q12" s="416" t="s">
        <v>11</v>
      </c>
      <c r="R12" s="474"/>
      <c r="S12" s="475"/>
      <c r="T12" s="28" t="s">
        <v>16</v>
      </c>
      <c r="U12" s="64" t="s">
        <v>80</v>
      </c>
      <c r="V12" s="64" t="s">
        <v>154</v>
      </c>
      <c r="W12" s="29" t="s">
        <v>14</v>
      </c>
      <c r="X12" s="30" t="s">
        <v>15</v>
      </c>
      <c r="Y12" s="327" t="s">
        <v>204</v>
      </c>
      <c r="Z12" s="325" t="s">
        <v>200</v>
      </c>
      <c r="AA12" s="82"/>
      <c r="AB12" s="406" t="s">
        <v>48</v>
      </c>
      <c r="AC12" s="406"/>
      <c r="AD12" s="82"/>
    </row>
    <row r="13" spans="1:30" ht="14.25" customHeight="1" x14ac:dyDescent="0.15">
      <c r="A13" s="19"/>
      <c r="B13" s="458" t="s">
        <v>258</v>
      </c>
      <c r="C13" s="459"/>
      <c r="D13" s="468" t="s">
        <v>257</v>
      </c>
      <c r="E13" s="10"/>
      <c r="F13" s="56"/>
      <c r="G13" s="56"/>
      <c r="H13" s="11"/>
      <c r="I13" s="32" t="str">
        <f>IF(E13="","",IF(H13="","※右記の職№を記入して下さい",LOOKUP(H13,$M$13:$M$15,$N$13:$N$15)))</f>
        <v/>
      </c>
      <c r="J13" s="336"/>
      <c r="K13" s="337"/>
      <c r="L13" s="19"/>
      <c r="M13" s="24">
        <v>1</v>
      </c>
      <c r="N13" s="25" t="s">
        <v>50</v>
      </c>
      <c r="O13" s="19"/>
      <c r="P13" s="82"/>
      <c r="Q13" s="458" t="s">
        <v>258</v>
      </c>
      <c r="R13" s="459"/>
      <c r="S13" s="468" t="s">
        <v>257</v>
      </c>
      <c r="T13" s="80" t="s">
        <v>171</v>
      </c>
      <c r="U13" s="65">
        <v>59</v>
      </c>
      <c r="V13" s="65" t="s">
        <v>155</v>
      </c>
      <c r="W13" s="31">
        <v>1</v>
      </c>
      <c r="X13" s="32" t="str">
        <f t="shared" ref="X13:X20" si="0">IF(T13="","",IF(W13="","※右記の職№を記入して下さい",LOOKUP(W13,$AB$13:$AB$15,$AC$13:$AC$15)))</f>
        <v>･校長</v>
      </c>
      <c r="Y13" s="328">
        <v>0</v>
      </c>
      <c r="Z13" s="329">
        <v>1</v>
      </c>
      <c r="AA13" s="82"/>
      <c r="AB13" s="24">
        <v>1</v>
      </c>
      <c r="AC13" s="78" t="s">
        <v>50</v>
      </c>
      <c r="AD13" s="82"/>
    </row>
    <row r="14" spans="1:30" ht="14.25" customHeight="1" x14ac:dyDescent="0.15">
      <c r="A14" s="19"/>
      <c r="B14" s="460"/>
      <c r="C14" s="461"/>
      <c r="D14" s="469"/>
      <c r="E14" s="9"/>
      <c r="F14" s="57"/>
      <c r="G14" s="57"/>
      <c r="H14" s="4"/>
      <c r="I14" s="34" t="str">
        <f t="shared" ref="I14:I16" si="1">IF(E14="","",IF(H14="","※右記の職№を記入して下さい",LOOKUP(H14,$M$13:$M$15,$N$13:$N$15)))</f>
        <v/>
      </c>
      <c r="J14" s="338"/>
      <c r="K14" s="339"/>
      <c r="L14" s="19"/>
      <c r="M14" s="24">
        <v>2</v>
      </c>
      <c r="N14" s="25" t="s">
        <v>51</v>
      </c>
      <c r="O14" s="19"/>
      <c r="P14" s="82"/>
      <c r="Q14" s="460"/>
      <c r="R14" s="461"/>
      <c r="S14" s="469"/>
      <c r="T14" s="79" t="s">
        <v>86</v>
      </c>
      <c r="U14" s="66">
        <v>48</v>
      </c>
      <c r="V14" s="66"/>
      <c r="W14" s="33">
        <v>2</v>
      </c>
      <c r="X14" s="34" t="str">
        <f t="shared" si="0"/>
        <v>･教員</v>
      </c>
      <c r="Y14" s="330">
        <v>0</v>
      </c>
      <c r="Z14" s="331"/>
      <c r="AA14" s="82"/>
      <c r="AB14" s="24">
        <v>2</v>
      </c>
      <c r="AC14" s="78" t="s">
        <v>51</v>
      </c>
      <c r="AD14" s="82"/>
    </row>
    <row r="15" spans="1:30" ht="14.25" x14ac:dyDescent="0.15">
      <c r="A15" s="19"/>
      <c r="B15" s="460"/>
      <c r="C15" s="461"/>
      <c r="D15" s="469"/>
      <c r="E15" s="9"/>
      <c r="F15" s="57"/>
      <c r="G15" s="57"/>
      <c r="H15" s="4"/>
      <c r="I15" s="34" t="str">
        <f t="shared" si="1"/>
        <v/>
      </c>
      <c r="J15" s="338"/>
      <c r="K15" s="339"/>
      <c r="L15" s="19"/>
      <c r="M15" s="24">
        <v>3</v>
      </c>
      <c r="N15" s="25" t="s">
        <v>162</v>
      </c>
      <c r="O15" s="19"/>
      <c r="P15" s="82"/>
      <c r="Q15" s="460"/>
      <c r="R15" s="461"/>
      <c r="S15" s="469"/>
      <c r="T15" s="79" t="s">
        <v>88</v>
      </c>
      <c r="U15" s="66">
        <v>37</v>
      </c>
      <c r="V15" s="66" t="s">
        <v>156</v>
      </c>
      <c r="W15" s="33">
        <v>2</v>
      </c>
      <c r="X15" s="34" t="str">
        <f t="shared" si="0"/>
        <v>･教員</v>
      </c>
      <c r="Y15" s="330">
        <v>1</v>
      </c>
      <c r="Z15" s="331">
        <v>1</v>
      </c>
      <c r="AA15" s="82"/>
      <c r="AB15" s="24">
        <v>3</v>
      </c>
      <c r="AC15" s="78" t="s">
        <v>162</v>
      </c>
      <c r="AD15" s="82"/>
    </row>
    <row r="16" spans="1:30" ht="14.25" x14ac:dyDescent="0.15">
      <c r="A16" s="19"/>
      <c r="B16" s="460"/>
      <c r="C16" s="461"/>
      <c r="D16" s="387" t="s">
        <v>265</v>
      </c>
      <c r="E16" s="5"/>
      <c r="F16" s="58"/>
      <c r="G16" s="58"/>
      <c r="H16" s="6"/>
      <c r="I16" s="37" t="str">
        <f t="shared" si="1"/>
        <v/>
      </c>
      <c r="J16" s="340"/>
      <c r="K16" s="341"/>
      <c r="L16" s="19"/>
      <c r="M16" s="483" t="s">
        <v>205</v>
      </c>
      <c r="N16" s="483"/>
      <c r="O16" s="19"/>
      <c r="P16" s="82"/>
      <c r="Q16" s="460"/>
      <c r="R16" s="461"/>
      <c r="S16" s="387" t="s">
        <v>265</v>
      </c>
      <c r="T16" s="35" t="s">
        <v>87</v>
      </c>
      <c r="U16" s="67">
        <v>28</v>
      </c>
      <c r="V16" s="67">
        <v>5</v>
      </c>
      <c r="W16" s="36">
        <v>3</v>
      </c>
      <c r="X16" s="37" t="str">
        <f t="shared" si="0"/>
        <v>･部活動指導員</v>
      </c>
      <c r="Y16" s="332">
        <v>1</v>
      </c>
      <c r="Z16" s="333">
        <v>1</v>
      </c>
      <c r="AA16" s="82"/>
      <c r="AB16" s="82"/>
      <c r="AC16" s="82"/>
      <c r="AD16" s="82"/>
    </row>
    <row r="17" spans="1:30" ht="14.25" customHeight="1" x14ac:dyDescent="0.15">
      <c r="A17" s="19"/>
      <c r="B17" s="460"/>
      <c r="C17" s="461"/>
      <c r="D17" s="468" t="s">
        <v>256</v>
      </c>
      <c r="E17" s="10"/>
      <c r="F17" s="56"/>
      <c r="G17" s="56"/>
      <c r="H17" s="11"/>
      <c r="I17" s="32" t="str">
        <f>IF(E17="","",IF(H17="","※右記の職№を記入して下さい",LOOKUP(H17,$M$13:$M$15,$N$13:$N$15)))</f>
        <v/>
      </c>
      <c r="J17" s="336"/>
      <c r="K17" s="337"/>
      <c r="L17" s="19"/>
      <c r="M17" s="483"/>
      <c r="N17" s="483"/>
      <c r="O17" s="19"/>
      <c r="P17" s="82"/>
      <c r="Q17" s="460"/>
      <c r="R17" s="461"/>
      <c r="S17" s="468" t="s">
        <v>256</v>
      </c>
      <c r="T17" s="80" t="s">
        <v>157</v>
      </c>
      <c r="U17" s="65">
        <v>47</v>
      </c>
      <c r="V17" s="66"/>
      <c r="W17" s="31">
        <v>2</v>
      </c>
      <c r="X17" s="32" t="str">
        <f t="shared" si="0"/>
        <v>･教員</v>
      </c>
      <c r="Y17" s="328">
        <v>1</v>
      </c>
      <c r="Z17" s="329">
        <v>1</v>
      </c>
      <c r="AA17" s="82"/>
      <c r="AB17" s="82"/>
      <c r="AC17" s="82"/>
      <c r="AD17" s="82"/>
    </row>
    <row r="18" spans="1:30" ht="14.25" x14ac:dyDescent="0.15">
      <c r="A18" s="19"/>
      <c r="B18" s="460"/>
      <c r="C18" s="461"/>
      <c r="D18" s="469"/>
      <c r="E18" s="9"/>
      <c r="F18" s="57"/>
      <c r="G18" s="57"/>
      <c r="H18" s="4"/>
      <c r="I18" s="34" t="str">
        <f t="shared" ref="I18:I20" si="2">IF(E18="","",IF(H18="","※右記の職№を記入して下さい",LOOKUP(H18,$M$13:$M$15,$N$13:$N$15)))</f>
        <v/>
      </c>
      <c r="J18" s="338"/>
      <c r="K18" s="339"/>
      <c r="L18" s="19"/>
      <c r="M18" s="483"/>
      <c r="N18" s="483"/>
      <c r="O18" s="19"/>
      <c r="P18" s="82"/>
      <c r="Q18" s="460"/>
      <c r="R18" s="461"/>
      <c r="S18" s="469"/>
      <c r="T18" s="79" t="s">
        <v>88</v>
      </c>
      <c r="U18" s="66">
        <v>37</v>
      </c>
      <c r="V18" s="66" t="s">
        <v>156</v>
      </c>
      <c r="W18" s="33">
        <v>2</v>
      </c>
      <c r="X18" s="34" t="str">
        <f t="shared" si="0"/>
        <v>･教員</v>
      </c>
      <c r="Y18" s="330">
        <v>1</v>
      </c>
      <c r="Z18" s="331">
        <v>1</v>
      </c>
      <c r="AA18" s="82"/>
      <c r="AB18" s="82"/>
      <c r="AC18" s="82"/>
      <c r="AD18" s="82"/>
    </row>
    <row r="19" spans="1:30" ht="14.25" x14ac:dyDescent="0.15">
      <c r="A19" s="19"/>
      <c r="B19" s="460"/>
      <c r="C19" s="461"/>
      <c r="D19" s="469"/>
      <c r="E19" s="9"/>
      <c r="F19" s="57"/>
      <c r="G19" s="57"/>
      <c r="H19" s="4"/>
      <c r="I19" s="34" t="str">
        <f t="shared" si="2"/>
        <v/>
      </c>
      <c r="J19" s="338"/>
      <c r="K19" s="339"/>
      <c r="L19" s="19"/>
      <c r="M19" s="483"/>
      <c r="N19" s="483"/>
      <c r="O19" s="19"/>
      <c r="P19" s="82"/>
      <c r="Q19" s="460"/>
      <c r="R19" s="461"/>
      <c r="S19" s="469"/>
      <c r="T19" s="79" t="s">
        <v>87</v>
      </c>
      <c r="U19" s="66">
        <v>28</v>
      </c>
      <c r="V19" s="66">
        <v>5</v>
      </c>
      <c r="W19" s="33">
        <v>3</v>
      </c>
      <c r="X19" s="34" t="str">
        <f t="shared" si="0"/>
        <v>･部活動指導員</v>
      </c>
      <c r="Y19" s="330">
        <v>0</v>
      </c>
      <c r="Z19" s="331"/>
      <c r="AA19" s="82"/>
      <c r="AB19" s="82"/>
      <c r="AC19" s="82"/>
      <c r="AD19" s="82"/>
    </row>
    <row r="20" spans="1:30" thickBot="1" x14ac:dyDescent="0.2">
      <c r="A20" s="19"/>
      <c r="B20" s="462"/>
      <c r="C20" s="463"/>
      <c r="D20" s="386" t="s">
        <v>266</v>
      </c>
      <c r="E20" s="7"/>
      <c r="F20" s="59"/>
      <c r="G20" s="59"/>
      <c r="H20" s="8"/>
      <c r="I20" s="39" t="str">
        <f t="shared" si="2"/>
        <v/>
      </c>
      <c r="J20" s="342"/>
      <c r="K20" s="343"/>
      <c r="L20" s="19"/>
      <c r="M20" s="483"/>
      <c r="N20" s="483"/>
      <c r="O20" s="19"/>
      <c r="P20" s="82"/>
      <c r="Q20" s="462"/>
      <c r="R20" s="463"/>
      <c r="S20" s="386" t="s">
        <v>266</v>
      </c>
      <c r="T20" s="81"/>
      <c r="U20" s="68" t="str">
        <f>IF(T20="","","年齢入力")</f>
        <v/>
      </c>
      <c r="V20" s="68"/>
      <c r="W20" s="38"/>
      <c r="X20" s="39" t="str">
        <f t="shared" si="0"/>
        <v/>
      </c>
      <c r="Y20" s="334"/>
      <c r="Z20" s="335"/>
      <c r="AA20" s="82"/>
      <c r="AB20" s="82"/>
      <c r="AC20" s="82"/>
      <c r="AD20" s="82"/>
    </row>
    <row r="21" spans="1:30" ht="14.25" x14ac:dyDescent="0.15">
      <c r="A21" s="19"/>
      <c r="B21" s="419" t="s">
        <v>19</v>
      </c>
      <c r="C21" s="422" t="s">
        <v>20</v>
      </c>
      <c r="D21" s="423"/>
      <c r="E21" s="40" t="s">
        <v>16</v>
      </c>
      <c r="F21" s="40"/>
      <c r="G21" s="40"/>
      <c r="H21" s="41" t="s">
        <v>14</v>
      </c>
      <c r="I21" s="42" t="s">
        <v>15</v>
      </c>
      <c r="J21" s="311"/>
      <c r="K21" s="19"/>
      <c r="L21" s="19"/>
      <c r="M21" s="406" t="s">
        <v>49</v>
      </c>
      <c r="N21" s="406"/>
      <c r="O21" s="19"/>
      <c r="P21" s="82"/>
      <c r="Q21" s="419" t="s">
        <v>19</v>
      </c>
      <c r="R21" s="422" t="s">
        <v>20</v>
      </c>
      <c r="S21" s="423"/>
      <c r="T21" s="40" t="s">
        <v>16</v>
      </c>
      <c r="U21" s="40"/>
      <c r="V21" s="40"/>
      <c r="W21" s="41" t="s">
        <v>14</v>
      </c>
      <c r="X21" s="42" t="s">
        <v>15</v>
      </c>
      <c r="Y21" s="82"/>
      <c r="Z21" s="82"/>
      <c r="AA21" s="82"/>
      <c r="AB21" s="406" t="s">
        <v>49</v>
      </c>
      <c r="AC21" s="406"/>
      <c r="AD21" s="82"/>
    </row>
    <row r="22" spans="1:30" ht="14.25" x14ac:dyDescent="0.15">
      <c r="A22" s="19"/>
      <c r="B22" s="420"/>
      <c r="C22" s="424" t="s">
        <v>21</v>
      </c>
      <c r="D22" s="43" t="s">
        <v>17</v>
      </c>
      <c r="E22" s="10"/>
      <c r="F22" s="43"/>
      <c r="G22" s="69"/>
      <c r="H22" s="11"/>
      <c r="I22" s="32" t="str">
        <f>IF(E22="","",IF(H22="","※右記の職№を記入して下さい",LOOKUP(H22,$M$22:$M$23,$N$22:$N$23)))</f>
        <v/>
      </c>
      <c r="J22" s="311"/>
      <c r="K22" s="19"/>
      <c r="L22" s="19"/>
      <c r="M22" s="24">
        <v>1</v>
      </c>
      <c r="N22" s="25" t="s">
        <v>52</v>
      </c>
      <c r="O22" s="19"/>
      <c r="P22" s="82"/>
      <c r="Q22" s="420"/>
      <c r="R22" s="424" t="s">
        <v>21</v>
      </c>
      <c r="S22" s="43" t="s">
        <v>17</v>
      </c>
      <c r="T22" s="80" t="s">
        <v>85</v>
      </c>
      <c r="U22" s="43"/>
      <c r="V22" s="69"/>
      <c r="W22" s="31">
        <v>1</v>
      </c>
      <c r="X22" s="32" t="str">
        <f>IF(T22="","",IF(W22="","※右記の職№を記入して下さい",LOOKUP(W22,$M$22:$M$23,$N$22:$N$23)))</f>
        <v>･教職員</v>
      </c>
      <c r="Y22" s="82"/>
      <c r="Z22" s="82"/>
      <c r="AA22" s="82"/>
      <c r="AB22" s="24">
        <v>1</v>
      </c>
      <c r="AC22" s="78" t="s">
        <v>52</v>
      </c>
      <c r="AD22" s="82"/>
    </row>
    <row r="23" spans="1:30" ht="14.25" x14ac:dyDescent="0.15">
      <c r="A23" s="19"/>
      <c r="B23" s="420"/>
      <c r="C23" s="425"/>
      <c r="D23" s="44" t="s">
        <v>18</v>
      </c>
      <c r="E23" s="5"/>
      <c r="F23" s="44"/>
      <c r="G23" s="70"/>
      <c r="H23" s="6"/>
      <c r="I23" s="37" t="str">
        <f t="shared" ref="I23:I25" si="3">IF(E23="","",IF(H23="","※右記の職№を記入して下さい",LOOKUP(H23,$M$22:$M$23,$N$22:$N$23)))</f>
        <v/>
      </c>
      <c r="J23" s="311"/>
      <c r="K23" s="19"/>
      <c r="L23" s="19"/>
      <c r="M23" s="24">
        <v>2</v>
      </c>
      <c r="N23" s="73" t="s">
        <v>162</v>
      </c>
      <c r="O23" s="19"/>
      <c r="P23" s="82"/>
      <c r="Q23" s="420"/>
      <c r="R23" s="425"/>
      <c r="S23" s="44" t="s">
        <v>18</v>
      </c>
      <c r="T23" s="35" t="s">
        <v>87</v>
      </c>
      <c r="U23" s="44"/>
      <c r="V23" s="70"/>
      <c r="W23" s="36">
        <v>2</v>
      </c>
      <c r="X23" s="37" t="str">
        <f t="shared" ref="X23:X25" si="4">IF(T23="","",IF(W23="","※右記の職№を記入して下さい",LOOKUP(W23,$M$22:$M$23,$N$22:$N$23)))</f>
        <v>･部活動指導員</v>
      </c>
      <c r="Y23" s="82"/>
      <c r="Z23" s="82"/>
      <c r="AA23" s="82"/>
      <c r="AB23" s="24">
        <v>2</v>
      </c>
      <c r="AC23" s="78" t="s">
        <v>162</v>
      </c>
      <c r="AD23" s="82"/>
    </row>
    <row r="24" spans="1:30" ht="14.25" x14ac:dyDescent="0.15">
      <c r="A24" s="19"/>
      <c r="B24" s="420"/>
      <c r="C24" s="426" t="s">
        <v>22</v>
      </c>
      <c r="D24" s="45" t="s">
        <v>17</v>
      </c>
      <c r="E24" s="12"/>
      <c r="F24" s="45"/>
      <c r="G24" s="71"/>
      <c r="H24" s="13"/>
      <c r="I24" s="48" t="str">
        <f t="shared" si="3"/>
        <v/>
      </c>
      <c r="J24" s="311"/>
      <c r="K24" s="19"/>
      <c r="L24" s="19"/>
      <c r="M24" s="20"/>
      <c r="N24" s="20"/>
      <c r="O24" s="19"/>
      <c r="P24" s="82"/>
      <c r="Q24" s="420"/>
      <c r="R24" s="426" t="s">
        <v>22</v>
      </c>
      <c r="S24" s="45" t="s">
        <v>17</v>
      </c>
      <c r="T24" s="46" t="s">
        <v>88</v>
      </c>
      <c r="U24" s="45"/>
      <c r="V24" s="71"/>
      <c r="W24" s="47">
        <v>1</v>
      </c>
      <c r="X24" s="48" t="str">
        <f t="shared" si="4"/>
        <v>･教職員</v>
      </c>
      <c r="Y24" s="82"/>
      <c r="Z24" s="82"/>
      <c r="AA24" s="82"/>
      <c r="AB24" s="83"/>
      <c r="AC24" s="83"/>
      <c r="AD24" s="82"/>
    </row>
    <row r="25" spans="1:30" thickBot="1" x14ac:dyDescent="0.2">
      <c r="A25" s="19"/>
      <c r="B25" s="421"/>
      <c r="C25" s="427"/>
      <c r="D25" s="49" t="s">
        <v>18</v>
      </c>
      <c r="E25" s="7"/>
      <c r="F25" s="49"/>
      <c r="G25" s="72"/>
      <c r="H25" s="8"/>
      <c r="I25" s="39" t="str">
        <f t="shared" si="3"/>
        <v/>
      </c>
      <c r="J25" s="311"/>
      <c r="K25" s="19"/>
      <c r="L25" s="19"/>
      <c r="M25" s="20"/>
      <c r="N25" s="20"/>
      <c r="O25" s="19"/>
      <c r="P25" s="82"/>
      <c r="Q25" s="421"/>
      <c r="R25" s="427"/>
      <c r="S25" s="49" t="s">
        <v>18</v>
      </c>
      <c r="T25" s="81" t="s">
        <v>87</v>
      </c>
      <c r="U25" s="49"/>
      <c r="V25" s="72"/>
      <c r="W25" s="38">
        <v>2</v>
      </c>
      <c r="X25" s="39" t="str">
        <f t="shared" si="4"/>
        <v>･部活動指導員</v>
      </c>
      <c r="Y25" s="82"/>
      <c r="Z25" s="82"/>
      <c r="AA25" s="82"/>
      <c r="AB25" s="83"/>
      <c r="AC25" s="83"/>
      <c r="AD25" s="82"/>
    </row>
    <row r="26" spans="1:30" ht="1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311"/>
      <c r="K26" s="19"/>
      <c r="L26" s="19"/>
      <c r="M26" s="20"/>
      <c r="N26" s="20"/>
      <c r="O26" s="19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3"/>
      <c r="AC26" s="83"/>
      <c r="AD26" s="82"/>
    </row>
  </sheetData>
  <sheetProtection sheet="1" objects="1" scenarios="1"/>
  <mergeCells count="65">
    <mergeCell ref="M16:N20"/>
    <mergeCell ref="Q2:R2"/>
    <mergeCell ref="AB2:AC2"/>
    <mergeCell ref="Q3:Q5"/>
    <mergeCell ref="R3:S3"/>
    <mergeCell ref="T3:W3"/>
    <mergeCell ref="X3:X4"/>
    <mergeCell ref="R4:S4"/>
    <mergeCell ref="T4:W4"/>
    <mergeCell ref="R5:S5"/>
    <mergeCell ref="T5:W5"/>
    <mergeCell ref="Q6:S6"/>
    <mergeCell ref="T6:W6"/>
    <mergeCell ref="Q7:S7"/>
    <mergeCell ref="T7:X7"/>
    <mergeCell ref="Q8:S8"/>
    <mergeCell ref="T8:X8"/>
    <mergeCell ref="Q9:S9"/>
    <mergeCell ref="T9:X9"/>
    <mergeCell ref="Q10:S10"/>
    <mergeCell ref="T10:W10"/>
    <mergeCell ref="Q11:S11"/>
    <mergeCell ref="U11:X11"/>
    <mergeCell ref="Q21:Q25"/>
    <mergeCell ref="R21:S21"/>
    <mergeCell ref="AB21:AC21"/>
    <mergeCell ref="R22:R23"/>
    <mergeCell ref="R24:R25"/>
    <mergeCell ref="Q12:S12"/>
    <mergeCell ref="AB12:AC12"/>
    <mergeCell ref="Q13:R20"/>
    <mergeCell ref="S13:S15"/>
    <mergeCell ref="S17:S19"/>
    <mergeCell ref="B13:C20"/>
    <mergeCell ref="F11:I11"/>
    <mergeCell ref="B2:C2"/>
    <mergeCell ref="D13:D15"/>
    <mergeCell ref="D17:D19"/>
    <mergeCell ref="M2:N2"/>
    <mergeCell ref="I3:I4"/>
    <mergeCell ref="E10:H10"/>
    <mergeCell ref="B11:D11"/>
    <mergeCell ref="E9:I9"/>
    <mergeCell ref="B9:D9"/>
    <mergeCell ref="B10:D10"/>
    <mergeCell ref="B7:D7"/>
    <mergeCell ref="E5:H5"/>
    <mergeCell ref="E6:H6"/>
    <mergeCell ref="B8:D8"/>
    <mergeCell ref="B6:D6"/>
    <mergeCell ref="E7:I7"/>
    <mergeCell ref="E8:I8"/>
    <mergeCell ref="C3:D3"/>
    <mergeCell ref="E3:H3"/>
    <mergeCell ref="B21:B25"/>
    <mergeCell ref="C21:D21"/>
    <mergeCell ref="M21:N21"/>
    <mergeCell ref="C22:C23"/>
    <mergeCell ref="C24:C25"/>
    <mergeCell ref="M12:N12"/>
    <mergeCell ref="C4:D4"/>
    <mergeCell ref="B3:B5"/>
    <mergeCell ref="C5:D5"/>
    <mergeCell ref="E4:H4"/>
    <mergeCell ref="B12:D12"/>
  </mergeCells>
  <phoneticPr fontId="3" type="Hiragana"/>
  <dataValidations count="2">
    <dataValidation imeMode="on" allowBlank="1" showInputMessage="1" showErrorMessage="1" sqref="J21:K1048576 F21:F1048576 J1:K12 H21 I1:I1048576 H26:H1048576 H1:H12 S20:S1048576 G1:G1048576 F1:F12 L1:R1048576 T1:XFD1048576 S1:S13 S16:S17 A1:C1048576 E1:E1048576 D1:D13 D20:D1048576 D16:D17"/>
    <dataValidation imeMode="off" allowBlank="1" showInputMessage="1" showErrorMessage="1" sqref="F13:F20 H13:H20 H22:H25 J13:K20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AU29"/>
  <sheetViews>
    <sheetView workbookViewId="0">
      <selection activeCell="D5" sqref="D5"/>
    </sheetView>
  </sheetViews>
  <sheetFormatPr defaultColWidth="0" defaultRowHeight="0" customHeight="1" zeroHeight="1" x14ac:dyDescent="0.15"/>
  <cols>
    <col min="1" max="1" width="1.5703125" style="182" customWidth="1"/>
    <col min="2" max="3" width="9.140625" style="174" customWidth="1"/>
    <col min="4" max="5" width="9.7109375" style="182" customWidth="1"/>
    <col min="6" max="7" width="20.7109375" style="182" customWidth="1"/>
    <col min="8" max="10" width="9.28515625" style="182" customWidth="1"/>
    <col min="11" max="11" width="1.7109375" style="182" customWidth="1"/>
    <col min="12" max="13" width="7" style="182" customWidth="1"/>
    <col min="14" max="14" width="1.7109375" style="182" hidden="1" customWidth="1"/>
    <col min="15" max="18" width="5" style="189" hidden="1" customWidth="1"/>
    <col min="19" max="19" width="1.7109375" style="190" customWidth="1"/>
    <col min="20" max="20" width="13.5703125" style="182" customWidth="1"/>
    <col min="21" max="21" width="7.7109375" style="182" bestFit="1" customWidth="1"/>
    <col min="22" max="22" width="5.7109375" style="174" bestFit="1" customWidth="1"/>
    <col min="23" max="23" width="5.7109375" style="182" bestFit="1" customWidth="1"/>
    <col min="24" max="24" width="5.7109375" style="174" bestFit="1" customWidth="1"/>
    <col min="25" max="25" width="1.7109375" style="182" customWidth="1"/>
    <col min="26" max="33" width="2.7109375" style="182" hidden="1" customWidth="1"/>
    <col min="34" max="34" width="26.42578125" style="182" bestFit="1" customWidth="1"/>
    <col min="35" max="35" width="26.42578125" style="182" customWidth="1"/>
    <col min="36" max="37" width="9.140625" style="182" customWidth="1"/>
    <col min="38" max="38" width="1.7109375" style="182" customWidth="1"/>
    <col min="39" max="47" width="9.140625" hidden="1" customWidth="1"/>
    <col min="48" max="16384" width="9.140625" style="182" hidden="1"/>
  </cols>
  <sheetData>
    <row r="1" spans="1:38" s="174" customFormat="1" ht="9.75" customHeight="1" x14ac:dyDescent="0.15">
      <c r="A1" s="170"/>
      <c r="B1" s="171"/>
      <c r="C1" s="171"/>
      <c r="D1" s="170"/>
      <c r="E1" s="172"/>
      <c r="F1" s="170"/>
      <c r="G1" s="173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</row>
    <row r="2" spans="1:38" ht="15" customHeight="1" x14ac:dyDescent="0.15">
      <c r="A2" s="175"/>
      <c r="B2" s="176" t="s">
        <v>0</v>
      </c>
      <c r="C2" s="177"/>
      <c r="D2" s="178" t="str">
        <f>基礎入力!F11</f>
        <v/>
      </c>
      <c r="E2" s="179"/>
      <c r="F2" s="180"/>
      <c r="G2" s="180" t="str">
        <f>IF(基礎入力!E6="","",基礎入力!E6)</f>
        <v/>
      </c>
      <c r="H2" s="180" t="str">
        <f>基礎入力!E2</f>
        <v>※右記地区№を入力して下さい</v>
      </c>
      <c r="I2" s="180"/>
      <c r="J2" s="181"/>
      <c r="K2" s="175"/>
      <c r="L2" s="175"/>
      <c r="M2" s="175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38" ht="15" customHeight="1" x14ac:dyDescent="0.15">
      <c r="A3" s="175"/>
      <c r="B3" s="183" t="s">
        <v>1</v>
      </c>
      <c r="C3" s="184"/>
      <c r="D3" s="178" t="str">
        <f>IF(基礎入力!E23="","",基礎入力!E23)</f>
        <v/>
      </c>
      <c r="E3" s="179"/>
      <c r="F3" s="185" t="str">
        <f>IF(D3="","※基礎入力シートに監督名を入力して下さい","")</f>
        <v>※基礎入力シートに監督名を入力して下さい</v>
      </c>
      <c r="G3" s="186"/>
      <c r="H3" s="187"/>
      <c r="I3" s="187"/>
      <c r="J3" s="188"/>
      <c r="K3" s="175"/>
      <c r="L3" s="175"/>
      <c r="M3" s="175"/>
      <c r="N3" s="175"/>
      <c r="Q3" s="189">
        <v>0</v>
      </c>
      <c r="R3" s="189" t="str">
        <f>"　　　　　"</f>
        <v>　　　　　</v>
      </c>
      <c r="S3" s="170"/>
      <c r="T3" s="191" t="s">
        <v>239</v>
      </c>
      <c r="U3" s="191"/>
      <c r="V3" s="192"/>
      <c r="W3" s="191"/>
      <c r="X3" s="192"/>
      <c r="Y3" s="170"/>
      <c r="AH3" s="191" t="s">
        <v>240</v>
      </c>
      <c r="AI3" s="191"/>
      <c r="AJ3" s="191"/>
      <c r="AK3" s="192"/>
      <c r="AL3" s="170"/>
    </row>
    <row r="4" spans="1:38" ht="15" customHeight="1" x14ac:dyDescent="0.15">
      <c r="A4" s="175"/>
      <c r="B4" s="183"/>
      <c r="C4" s="184"/>
      <c r="D4" s="193" t="s">
        <v>8</v>
      </c>
      <c r="E4" s="194" t="s">
        <v>9</v>
      </c>
      <c r="F4" s="195" t="s">
        <v>228</v>
      </c>
      <c r="G4" s="196" t="s">
        <v>229</v>
      </c>
      <c r="H4" s="184" t="s">
        <v>10</v>
      </c>
      <c r="I4" s="177" t="s">
        <v>54</v>
      </c>
      <c r="J4" s="177" t="s">
        <v>76</v>
      </c>
      <c r="K4" s="175"/>
      <c r="L4" s="189" t="s">
        <v>54</v>
      </c>
      <c r="M4" s="189"/>
      <c r="N4" s="175"/>
      <c r="Q4" s="189">
        <v>1</v>
      </c>
      <c r="R4" s="189" t="str">
        <f>"　　　　　"</f>
        <v>　　　　　</v>
      </c>
      <c r="S4" s="170"/>
      <c r="T4" s="276" t="s">
        <v>16</v>
      </c>
      <c r="U4" s="277" t="s">
        <v>0</v>
      </c>
      <c r="V4" s="277" t="s">
        <v>10</v>
      </c>
      <c r="W4" s="277" t="s">
        <v>140</v>
      </c>
      <c r="X4" s="278" t="s">
        <v>141</v>
      </c>
      <c r="Y4" s="170"/>
      <c r="AH4" s="276" t="s">
        <v>16</v>
      </c>
      <c r="AI4" s="390" t="s">
        <v>262</v>
      </c>
      <c r="AJ4" s="277" t="s">
        <v>0</v>
      </c>
      <c r="AK4" s="278" t="s">
        <v>10</v>
      </c>
      <c r="AL4" s="170"/>
    </row>
    <row r="5" spans="1:38" ht="15" customHeight="1" x14ac:dyDescent="0.15">
      <c r="A5" s="175"/>
      <c r="B5" s="197">
        <v>1</v>
      </c>
      <c r="C5" s="198" t="str">
        <f t="shared" ref="C5:C12" si="0">IF(O5=0,"",$G$2)</f>
        <v/>
      </c>
      <c r="D5" s="199"/>
      <c r="E5" s="200"/>
      <c r="F5" s="201"/>
      <c r="G5" s="202"/>
      <c r="H5" s="203"/>
      <c r="I5" s="203"/>
      <c r="J5" s="203"/>
      <c r="K5" s="175"/>
      <c r="L5" s="204" t="s">
        <v>142</v>
      </c>
      <c r="M5" s="204">
        <v>1</v>
      </c>
      <c r="N5" s="175"/>
      <c r="O5" s="189">
        <f t="shared" ref="O5:O12" si="1">LEN(D5)+LEN(E5)</f>
        <v>0</v>
      </c>
      <c r="P5" s="205" t="str">
        <f t="shared" ref="P5:P12" si="2">LOOKUP(O5,Q$3:Q$12,R$3:R$12)</f>
        <v>　　　　　</v>
      </c>
      <c r="Q5" s="189">
        <v>2</v>
      </c>
      <c r="R5" s="189" t="str">
        <f>"　　　"</f>
        <v>　　　</v>
      </c>
      <c r="S5" s="170"/>
      <c r="T5" s="344" t="str">
        <f t="shared" ref="T5:T12" si="3">IF(O5=0,"",CONCATENATE(D5,P5,E5))</f>
        <v/>
      </c>
      <c r="U5" s="345" t="str">
        <f t="shared" ref="U5:U12" si="4">IF(O5=0,"",$G$2)</f>
        <v/>
      </c>
      <c r="V5" s="264" t="str">
        <f t="shared" ref="V5:V12" si="5">IF(H5="","",H5)</f>
        <v/>
      </c>
      <c r="W5" s="345" t="str">
        <f t="shared" ref="W5:W12" si="6">IF(O5=0,"",$H$2)</f>
        <v/>
      </c>
      <c r="X5" s="265" t="str">
        <f t="shared" ref="X5:X12" si="7">IF(I5="","",I5)</f>
        <v/>
      </c>
      <c r="Y5" s="170"/>
      <c r="Z5" s="182">
        <f t="shared" ref="Z5:Z12" si="8">LEN(D5)</f>
        <v>0</v>
      </c>
      <c r="AA5" s="182" t="str">
        <f t="shared" ref="AA5:AA12" si="9">MID(D5,1,1)</f>
        <v/>
      </c>
      <c r="AB5" s="182" t="str">
        <f t="shared" ref="AB5:AB12" si="10">IF(Z5=3,MID(D5,2,1),"　")</f>
        <v>　</v>
      </c>
      <c r="AC5" s="182" t="str">
        <f t="shared" ref="AC5:AC12" si="11">IF(Z5=3,MID(D5,3,1),IF(Z5=2,MID(D5,2,1),"　"))</f>
        <v>　</v>
      </c>
      <c r="AD5" s="182">
        <f t="shared" ref="AD5:AD12" si="12">LEN(E5)</f>
        <v>0</v>
      </c>
      <c r="AE5" s="182" t="str">
        <f t="shared" ref="AE5:AE12" si="13">IF(AD5&gt;1,MID(E5,1,1),"　")</f>
        <v>　</v>
      </c>
      <c r="AF5" s="182" t="str">
        <f t="shared" ref="AF5:AF12" si="14">IF(AD5=3,MID(E5,2,1),"　")</f>
        <v>　</v>
      </c>
      <c r="AG5" s="182" t="str">
        <f t="shared" ref="AG5:AG12" si="15">IF(AD5=3,MID(E5,3,1),IF(AD5=2,MID(E5,2,1),MID(E5,1,1)))</f>
        <v/>
      </c>
      <c r="AH5" s="274" t="str">
        <f t="shared" ref="AH5:AH12" si="16">IF(O5&gt;6,CONCATENATE(D5,"　",E5),CONCATENATE(AA5,AB5,AC5,"　",AE5,AF5,AG5))</f>
        <v>　　　　　</v>
      </c>
      <c r="AI5" s="391" t="str">
        <f>CONCATENATE(F5,"　",G5)</f>
        <v>　</v>
      </c>
      <c r="AJ5" s="275" t="str">
        <f t="shared" ref="AJ5:AK12" si="17">U5</f>
        <v/>
      </c>
      <c r="AK5" s="279" t="str">
        <f t="shared" si="17"/>
        <v/>
      </c>
      <c r="AL5" s="170"/>
    </row>
    <row r="6" spans="1:38" ht="15" customHeight="1" x14ac:dyDescent="0.15">
      <c r="A6" s="175"/>
      <c r="B6" s="206">
        <v>2</v>
      </c>
      <c r="C6" s="207" t="str">
        <f t="shared" si="0"/>
        <v/>
      </c>
      <c r="D6" s="201"/>
      <c r="E6" s="202"/>
      <c r="F6" s="201"/>
      <c r="G6" s="202"/>
      <c r="H6" s="208"/>
      <c r="I6" s="208"/>
      <c r="J6" s="208"/>
      <c r="K6" s="175"/>
      <c r="L6" s="204" t="s">
        <v>143</v>
      </c>
      <c r="M6" s="204">
        <v>2</v>
      </c>
      <c r="N6" s="175"/>
      <c r="O6" s="189">
        <f t="shared" si="1"/>
        <v>0</v>
      </c>
      <c r="P6" s="205" t="str">
        <f t="shared" si="2"/>
        <v>　　　　　</v>
      </c>
      <c r="Q6" s="189">
        <v>3</v>
      </c>
      <c r="R6" s="189" t="str">
        <f>"　　"</f>
        <v>　　</v>
      </c>
      <c r="S6" s="170"/>
      <c r="T6" s="266" t="str">
        <f t="shared" si="3"/>
        <v/>
      </c>
      <c r="U6" s="267" t="str">
        <f t="shared" si="4"/>
        <v/>
      </c>
      <c r="V6" s="270" t="str">
        <f t="shared" si="5"/>
        <v/>
      </c>
      <c r="W6" s="267" t="str">
        <f t="shared" si="6"/>
        <v/>
      </c>
      <c r="X6" s="271" t="str">
        <f t="shared" si="7"/>
        <v/>
      </c>
      <c r="Y6" s="170"/>
      <c r="Z6" s="182">
        <f t="shared" si="8"/>
        <v>0</v>
      </c>
      <c r="AA6" s="182" t="str">
        <f t="shared" si="9"/>
        <v/>
      </c>
      <c r="AB6" s="182" t="str">
        <f t="shared" si="10"/>
        <v>　</v>
      </c>
      <c r="AC6" s="182" t="str">
        <f t="shared" si="11"/>
        <v>　</v>
      </c>
      <c r="AD6" s="182">
        <f t="shared" si="12"/>
        <v>0</v>
      </c>
      <c r="AE6" s="182" t="str">
        <f t="shared" si="13"/>
        <v>　</v>
      </c>
      <c r="AF6" s="182" t="str">
        <f t="shared" si="14"/>
        <v>　</v>
      </c>
      <c r="AG6" s="182" t="str">
        <f t="shared" si="15"/>
        <v/>
      </c>
      <c r="AH6" s="266" t="str">
        <f t="shared" si="16"/>
        <v>　　　　　</v>
      </c>
      <c r="AI6" s="392" t="str">
        <f t="shared" ref="AI6:AI12" si="18">CONCATENATE(F6,"　",G6)</f>
        <v>　</v>
      </c>
      <c r="AJ6" s="267" t="str">
        <f t="shared" si="17"/>
        <v/>
      </c>
      <c r="AK6" s="271" t="str">
        <f t="shared" si="17"/>
        <v/>
      </c>
      <c r="AL6" s="170"/>
    </row>
    <row r="7" spans="1:38" ht="15" customHeight="1" x14ac:dyDescent="0.15">
      <c r="A7" s="175"/>
      <c r="B7" s="206">
        <v>3</v>
      </c>
      <c r="C7" s="207" t="str">
        <f t="shared" si="0"/>
        <v/>
      </c>
      <c r="D7" s="201"/>
      <c r="E7" s="202"/>
      <c r="F7" s="201"/>
      <c r="G7" s="202"/>
      <c r="H7" s="208"/>
      <c r="I7" s="208"/>
      <c r="J7" s="208"/>
      <c r="K7" s="175"/>
      <c r="L7" s="204" t="s">
        <v>144</v>
      </c>
      <c r="M7" s="204">
        <v>3</v>
      </c>
      <c r="N7" s="175"/>
      <c r="O7" s="189">
        <f t="shared" si="1"/>
        <v>0</v>
      </c>
      <c r="P7" s="205" t="str">
        <f t="shared" si="2"/>
        <v>　　　　　</v>
      </c>
      <c r="Q7" s="189">
        <v>4</v>
      </c>
      <c r="R7" s="189" t="str">
        <f>"　"</f>
        <v>　</v>
      </c>
      <c r="S7" s="170"/>
      <c r="T7" s="266" t="str">
        <f t="shared" si="3"/>
        <v/>
      </c>
      <c r="U7" s="267" t="str">
        <f t="shared" si="4"/>
        <v/>
      </c>
      <c r="V7" s="270" t="str">
        <f t="shared" si="5"/>
        <v/>
      </c>
      <c r="W7" s="267" t="str">
        <f t="shared" si="6"/>
        <v/>
      </c>
      <c r="X7" s="271" t="str">
        <f t="shared" si="7"/>
        <v/>
      </c>
      <c r="Y7" s="170"/>
      <c r="Z7" s="182">
        <f t="shared" si="8"/>
        <v>0</v>
      </c>
      <c r="AA7" s="182" t="str">
        <f t="shared" si="9"/>
        <v/>
      </c>
      <c r="AB7" s="182" t="str">
        <f t="shared" si="10"/>
        <v>　</v>
      </c>
      <c r="AC7" s="182" t="str">
        <f t="shared" si="11"/>
        <v>　</v>
      </c>
      <c r="AD7" s="182">
        <f t="shared" si="12"/>
        <v>0</v>
      </c>
      <c r="AE7" s="182" t="str">
        <f t="shared" si="13"/>
        <v>　</v>
      </c>
      <c r="AF7" s="182" t="str">
        <f t="shared" si="14"/>
        <v>　</v>
      </c>
      <c r="AG7" s="182" t="str">
        <f t="shared" si="15"/>
        <v/>
      </c>
      <c r="AH7" s="266" t="str">
        <f t="shared" si="16"/>
        <v>　　　　　</v>
      </c>
      <c r="AI7" s="392" t="str">
        <f t="shared" si="18"/>
        <v>　</v>
      </c>
      <c r="AJ7" s="267" t="str">
        <f t="shared" si="17"/>
        <v/>
      </c>
      <c r="AK7" s="271" t="str">
        <f t="shared" si="17"/>
        <v/>
      </c>
      <c r="AL7" s="170"/>
    </row>
    <row r="8" spans="1:38" ht="15" customHeight="1" x14ac:dyDescent="0.15">
      <c r="A8" s="175"/>
      <c r="B8" s="206">
        <v>4</v>
      </c>
      <c r="C8" s="207" t="str">
        <f t="shared" si="0"/>
        <v/>
      </c>
      <c r="D8" s="199"/>
      <c r="E8" s="200"/>
      <c r="F8" s="201"/>
      <c r="G8" s="202"/>
      <c r="H8" s="203"/>
      <c r="I8" s="203"/>
      <c r="J8" s="208"/>
      <c r="K8" s="175"/>
      <c r="L8" s="204" t="s">
        <v>241</v>
      </c>
      <c r="M8" s="204">
        <v>8</v>
      </c>
      <c r="N8" s="175"/>
      <c r="O8" s="189">
        <f t="shared" si="1"/>
        <v>0</v>
      </c>
      <c r="P8" s="205" t="str">
        <f t="shared" si="2"/>
        <v>　　　　　</v>
      </c>
      <c r="Q8" s="189">
        <v>5</v>
      </c>
      <c r="R8" s="189" t="str">
        <f>""</f>
        <v/>
      </c>
      <c r="S8" s="170"/>
      <c r="T8" s="266" t="str">
        <f t="shared" si="3"/>
        <v/>
      </c>
      <c r="U8" s="267" t="str">
        <f t="shared" si="4"/>
        <v/>
      </c>
      <c r="V8" s="270" t="str">
        <f t="shared" si="5"/>
        <v/>
      </c>
      <c r="W8" s="267" t="str">
        <f t="shared" si="6"/>
        <v/>
      </c>
      <c r="X8" s="271" t="str">
        <f t="shared" si="7"/>
        <v/>
      </c>
      <c r="Y8" s="170"/>
      <c r="Z8" s="182">
        <f t="shared" si="8"/>
        <v>0</v>
      </c>
      <c r="AA8" s="182" t="str">
        <f t="shared" si="9"/>
        <v/>
      </c>
      <c r="AB8" s="182" t="str">
        <f t="shared" si="10"/>
        <v>　</v>
      </c>
      <c r="AC8" s="182" t="str">
        <f t="shared" si="11"/>
        <v>　</v>
      </c>
      <c r="AD8" s="182">
        <f t="shared" si="12"/>
        <v>0</v>
      </c>
      <c r="AE8" s="182" t="str">
        <f t="shared" si="13"/>
        <v>　</v>
      </c>
      <c r="AF8" s="182" t="str">
        <f t="shared" si="14"/>
        <v>　</v>
      </c>
      <c r="AG8" s="182" t="str">
        <f t="shared" si="15"/>
        <v/>
      </c>
      <c r="AH8" s="266" t="str">
        <f t="shared" si="16"/>
        <v>　　　　　</v>
      </c>
      <c r="AI8" s="392" t="str">
        <f t="shared" si="18"/>
        <v>　</v>
      </c>
      <c r="AJ8" s="267" t="str">
        <f t="shared" si="17"/>
        <v/>
      </c>
      <c r="AK8" s="271" t="str">
        <f t="shared" si="17"/>
        <v/>
      </c>
      <c r="AL8" s="170"/>
    </row>
    <row r="9" spans="1:38" ht="15" customHeight="1" x14ac:dyDescent="0.15">
      <c r="A9" s="175"/>
      <c r="B9" s="206">
        <v>5</v>
      </c>
      <c r="C9" s="207" t="str">
        <f t="shared" si="0"/>
        <v/>
      </c>
      <c r="D9" s="201"/>
      <c r="E9" s="202"/>
      <c r="F9" s="201"/>
      <c r="G9" s="202"/>
      <c r="H9" s="208"/>
      <c r="I9" s="208"/>
      <c r="J9" s="208"/>
      <c r="K9" s="175"/>
      <c r="L9" s="204" t="s">
        <v>249</v>
      </c>
      <c r="M9" s="204">
        <v>16</v>
      </c>
      <c r="N9" s="175"/>
      <c r="O9" s="189">
        <f t="shared" si="1"/>
        <v>0</v>
      </c>
      <c r="P9" s="205" t="str">
        <f t="shared" si="2"/>
        <v>　　　　　</v>
      </c>
      <c r="Q9" s="189">
        <v>6</v>
      </c>
      <c r="R9" s="189" t="str">
        <f>""</f>
        <v/>
      </c>
      <c r="S9" s="170"/>
      <c r="T9" s="266" t="str">
        <f t="shared" si="3"/>
        <v/>
      </c>
      <c r="U9" s="267" t="str">
        <f t="shared" si="4"/>
        <v/>
      </c>
      <c r="V9" s="270" t="str">
        <f t="shared" si="5"/>
        <v/>
      </c>
      <c r="W9" s="267" t="str">
        <f t="shared" si="6"/>
        <v/>
      </c>
      <c r="X9" s="271" t="str">
        <f t="shared" si="7"/>
        <v/>
      </c>
      <c r="Y9" s="170"/>
      <c r="Z9" s="182">
        <f t="shared" si="8"/>
        <v>0</v>
      </c>
      <c r="AA9" s="182" t="str">
        <f t="shared" si="9"/>
        <v/>
      </c>
      <c r="AB9" s="182" t="str">
        <f t="shared" si="10"/>
        <v>　</v>
      </c>
      <c r="AC9" s="182" t="str">
        <f t="shared" si="11"/>
        <v>　</v>
      </c>
      <c r="AD9" s="182">
        <f t="shared" si="12"/>
        <v>0</v>
      </c>
      <c r="AE9" s="182" t="str">
        <f t="shared" si="13"/>
        <v>　</v>
      </c>
      <c r="AF9" s="182" t="str">
        <f t="shared" si="14"/>
        <v>　</v>
      </c>
      <c r="AG9" s="182" t="str">
        <f t="shared" si="15"/>
        <v/>
      </c>
      <c r="AH9" s="266" t="str">
        <f t="shared" si="16"/>
        <v>　　　　　</v>
      </c>
      <c r="AI9" s="392" t="str">
        <f t="shared" si="18"/>
        <v>　</v>
      </c>
      <c r="AJ9" s="267" t="str">
        <f t="shared" si="17"/>
        <v/>
      </c>
      <c r="AK9" s="271" t="str">
        <f t="shared" si="17"/>
        <v/>
      </c>
      <c r="AL9" s="170"/>
    </row>
    <row r="10" spans="1:38" ht="15" customHeight="1" x14ac:dyDescent="0.15">
      <c r="A10" s="175"/>
      <c r="B10" s="206">
        <v>6</v>
      </c>
      <c r="C10" s="207" t="str">
        <f t="shared" si="0"/>
        <v/>
      </c>
      <c r="D10" s="201"/>
      <c r="E10" s="202"/>
      <c r="F10" s="201"/>
      <c r="G10" s="202"/>
      <c r="H10" s="208"/>
      <c r="I10" s="208"/>
      <c r="J10" s="208"/>
      <c r="K10" s="175"/>
      <c r="L10" s="204" t="s">
        <v>250</v>
      </c>
      <c r="M10" s="204">
        <v>32</v>
      </c>
      <c r="N10" s="175"/>
      <c r="O10" s="189">
        <f t="shared" si="1"/>
        <v>0</v>
      </c>
      <c r="P10" s="205" t="str">
        <f t="shared" si="2"/>
        <v>　　　　　</v>
      </c>
      <c r="Q10" s="189">
        <v>7</v>
      </c>
      <c r="R10" s="189" t="str">
        <f>""</f>
        <v/>
      </c>
      <c r="S10" s="170"/>
      <c r="T10" s="266" t="str">
        <f t="shared" si="3"/>
        <v/>
      </c>
      <c r="U10" s="267" t="str">
        <f t="shared" si="4"/>
        <v/>
      </c>
      <c r="V10" s="270" t="str">
        <f t="shared" si="5"/>
        <v/>
      </c>
      <c r="W10" s="267" t="str">
        <f t="shared" si="6"/>
        <v/>
      </c>
      <c r="X10" s="271" t="str">
        <f t="shared" si="7"/>
        <v/>
      </c>
      <c r="Y10" s="170"/>
      <c r="Z10" s="182">
        <f t="shared" si="8"/>
        <v>0</v>
      </c>
      <c r="AA10" s="182" t="str">
        <f t="shared" si="9"/>
        <v/>
      </c>
      <c r="AB10" s="182" t="str">
        <f t="shared" si="10"/>
        <v>　</v>
      </c>
      <c r="AC10" s="182" t="str">
        <f t="shared" si="11"/>
        <v>　</v>
      </c>
      <c r="AD10" s="182">
        <f t="shared" si="12"/>
        <v>0</v>
      </c>
      <c r="AE10" s="182" t="str">
        <f t="shared" si="13"/>
        <v>　</v>
      </c>
      <c r="AF10" s="182" t="str">
        <f t="shared" si="14"/>
        <v>　</v>
      </c>
      <c r="AG10" s="182" t="str">
        <f t="shared" si="15"/>
        <v/>
      </c>
      <c r="AH10" s="266" t="str">
        <f t="shared" si="16"/>
        <v>　　　　　</v>
      </c>
      <c r="AI10" s="392" t="str">
        <f t="shared" si="18"/>
        <v>　</v>
      </c>
      <c r="AJ10" s="267" t="str">
        <f t="shared" si="17"/>
        <v/>
      </c>
      <c r="AK10" s="271" t="str">
        <f t="shared" si="17"/>
        <v/>
      </c>
      <c r="AL10" s="170"/>
    </row>
    <row r="11" spans="1:38" ht="15" customHeight="1" x14ac:dyDescent="0.15">
      <c r="A11" s="175"/>
      <c r="B11" s="209">
        <v>7</v>
      </c>
      <c r="C11" s="207" t="str">
        <f t="shared" si="0"/>
        <v/>
      </c>
      <c r="D11" s="199"/>
      <c r="E11" s="200"/>
      <c r="F11" s="201"/>
      <c r="G11" s="202"/>
      <c r="H11" s="208"/>
      <c r="I11" s="208"/>
      <c r="J11" s="210"/>
      <c r="K11" s="175"/>
      <c r="L11" s="175"/>
      <c r="M11" s="175"/>
      <c r="N11" s="175"/>
      <c r="O11" s="189">
        <f t="shared" si="1"/>
        <v>0</v>
      </c>
      <c r="P11" s="205" t="str">
        <f t="shared" si="2"/>
        <v>　　　　　</v>
      </c>
      <c r="Q11" s="189">
        <v>8</v>
      </c>
      <c r="R11" s="189" t="str">
        <f>""</f>
        <v/>
      </c>
      <c r="S11" s="170"/>
      <c r="T11" s="266" t="str">
        <f t="shared" si="3"/>
        <v/>
      </c>
      <c r="U11" s="267" t="str">
        <f t="shared" si="4"/>
        <v/>
      </c>
      <c r="V11" s="270" t="str">
        <f t="shared" si="5"/>
        <v/>
      </c>
      <c r="W11" s="267" t="str">
        <f t="shared" si="6"/>
        <v/>
      </c>
      <c r="X11" s="271" t="str">
        <f t="shared" si="7"/>
        <v/>
      </c>
      <c r="Y11" s="170"/>
      <c r="Z11" s="182">
        <f t="shared" si="8"/>
        <v>0</v>
      </c>
      <c r="AA11" s="182" t="str">
        <f t="shared" si="9"/>
        <v/>
      </c>
      <c r="AB11" s="182" t="str">
        <f t="shared" si="10"/>
        <v>　</v>
      </c>
      <c r="AC11" s="182" t="str">
        <f t="shared" si="11"/>
        <v>　</v>
      </c>
      <c r="AD11" s="182">
        <f t="shared" si="12"/>
        <v>0</v>
      </c>
      <c r="AE11" s="182" t="str">
        <f t="shared" si="13"/>
        <v>　</v>
      </c>
      <c r="AF11" s="182" t="str">
        <f t="shared" si="14"/>
        <v>　</v>
      </c>
      <c r="AG11" s="182" t="str">
        <f t="shared" si="15"/>
        <v/>
      </c>
      <c r="AH11" s="266" t="str">
        <f t="shared" si="16"/>
        <v>　　　　　</v>
      </c>
      <c r="AI11" s="392" t="str">
        <f t="shared" si="18"/>
        <v>　</v>
      </c>
      <c r="AJ11" s="267" t="str">
        <f t="shared" si="17"/>
        <v/>
      </c>
      <c r="AK11" s="271" t="str">
        <f t="shared" si="17"/>
        <v/>
      </c>
      <c r="AL11" s="170"/>
    </row>
    <row r="12" spans="1:38" ht="15" customHeight="1" x14ac:dyDescent="0.15">
      <c r="A12" s="175"/>
      <c r="B12" s="211">
        <v>8</v>
      </c>
      <c r="C12" s="212" t="str">
        <f t="shared" si="0"/>
        <v/>
      </c>
      <c r="D12" s="213"/>
      <c r="E12" s="214"/>
      <c r="F12" s="213"/>
      <c r="G12" s="214"/>
      <c r="H12" s="215"/>
      <c r="I12" s="215"/>
      <c r="J12" s="215"/>
      <c r="K12" s="175"/>
      <c r="L12" s="175"/>
      <c r="M12" s="175"/>
      <c r="N12" s="175"/>
      <c r="O12" s="189">
        <f t="shared" si="1"/>
        <v>0</v>
      </c>
      <c r="P12" s="205" t="str">
        <f t="shared" si="2"/>
        <v>　　　　　</v>
      </c>
      <c r="Q12" s="189">
        <v>9</v>
      </c>
      <c r="R12" s="189" t="str">
        <f>""</f>
        <v/>
      </c>
      <c r="S12" s="170"/>
      <c r="T12" s="268" t="str">
        <f t="shared" si="3"/>
        <v/>
      </c>
      <c r="U12" s="269" t="str">
        <f t="shared" si="4"/>
        <v/>
      </c>
      <c r="V12" s="272" t="str">
        <f t="shared" si="5"/>
        <v/>
      </c>
      <c r="W12" s="269" t="str">
        <f t="shared" si="6"/>
        <v/>
      </c>
      <c r="X12" s="273" t="str">
        <f t="shared" si="7"/>
        <v/>
      </c>
      <c r="Y12" s="170"/>
      <c r="Z12" s="182">
        <f t="shared" si="8"/>
        <v>0</v>
      </c>
      <c r="AA12" s="182" t="str">
        <f t="shared" si="9"/>
        <v/>
      </c>
      <c r="AB12" s="182" t="str">
        <f t="shared" si="10"/>
        <v>　</v>
      </c>
      <c r="AC12" s="182" t="str">
        <f t="shared" si="11"/>
        <v>　</v>
      </c>
      <c r="AD12" s="182">
        <f t="shared" si="12"/>
        <v>0</v>
      </c>
      <c r="AE12" s="182" t="str">
        <f t="shared" si="13"/>
        <v>　</v>
      </c>
      <c r="AF12" s="182" t="str">
        <f t="shared" si="14"/>
        <v>　</v>
      </c>
      <c r="AG12" s="182" t="str">
        <f t="shared" si="15"/>
        <v/>
      </c>
      <c r="AH12" s="268" t="str">
        <f t="shared" si="16"/>
        <v>　　　　　</v>
      </c>
      <c r="AI12" s="393" t="str">
        <f t="shared" si="18"/>
        <v>　</v>
      </c>
      <c r="AJ12" s="269" t="str">
        <f t="shared" si="17"/>
        <v/>
      </c>
      <c r="AK12" s="273" t="str">
        <f t="shared" si="17"/>
        <v/>
      </c>
      <c r="AL12" s="170"/>
    </row>
    <row r="13" spans="1:38" ht="9.75" customHeight="1" x14ac:dyDescent="0.15">
      <c r="A13" s="175"/>
      <c r="B13" s="170"/>
      <c r="C13" s="170"/>
      <c r="D13" s="175"/>
      <c r="E13" s="175"/>
      <c r="F13" s="216"/>
      <c r="G13" s="216"/>
      <c r="H13" s="175"/>
      <c r="I13" s="175"/>
      <c r="J13" s="175"/>
      <c r="K13" s="175"/>
      <c r="L13" s="175"/>
      <c r="M13" s="175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8" s="174" customFormat="1" ht="23.25" customHeight="1" x14ac:dyDescent="0.15">
      <c r="A14" s="217"/>
      <c r="B14" s="83" t="s">
        <v>164</v>
      </c>
      <c r="C14" s="218"/>
      <c r="D14" s="217"/>
      <c r="E14" s="219"/>
      <c r="F14" s="217"/>
      <c r="G14" s="220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</row>
    <row r="15" spans="1:38" ht="15" customHeight="1" x14ac:dyDescent="0.15">
      <c r="A15" s="221"/>
      <c r="B15" s="176" t="s">
        <v>0</v>
      </c>
      <c r="C15" s="177"/>
      <c r="D15" s="500" t="str">
        <f>基礎入力!U11</f>
        <v>美作市立 北 中学校</v>
      </c>
      <c r="E15" s="501"/>
      <c r="F15" s="501"/>
      <c r="G15" s="180" t="str">
        <f>基礎入力!T6</f>
        <v>美作北</v>
      </c>
      <c r="H15" s="180" t="str">
        <f>基礎入力!T2</f>
        <v>美作</v>
      </c>
      <c r="I15" s="180"/>
      <c r="J15" s="181"/>
      <c r="K15" s="221"/>
      <c r="L15" s="221"/>
      <c r="M15" s="221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</row>
    <row r="16" spans="1:38" ht="15" customHeight="1" x14ac:dyDescent="0.15">
      <c r="A16" s="221"/>
      <c r="B16" s="183" t="s">
        <v>1</v>
      </c>
      <c r="C16" s="184"/>
      <c r="D16" s="222" t="str">
        <f>IF(基礎入力!T23="","",基礎入力!T23)</f>
        <v>二天　　通</v>
      </c>
      <c r="E16" s="179"/>
      <c r="F16" s="185" t="str">
        <f>IF(D16="","※基礎入力シートに監督名を入力して下さい","")</f>
        <v/>
      </c>
      <c r="G16" s="187"/>
      <c r="H16" s="187"/>
      <c r="I16" s="187"/>
      <c r="J16" s="188"/>
      <c r="K16" s="221"/>
      <c r="L16" s="221"/>
      <c r="M16" s="221"/>
      <c r="N16" s="221"/>
      <c r="Q16" s="189">
        <v>0</v>
      </c>
      <c r="R16" s="189" t="str">
        <f>"　　　　　"</f>
        <v>　　　　　</v>
      </c>
      <c r="S16" s="217"/>
      <c r="T16" s="191" t="s">
        <v>239</v>
      </c>
      <c r="U16" s="191"/>
      <c r="V16" s="192"/>
      <c r="W16" s="191"/>
      <c r="X16" s="192"/>
      <c r="Y16" s="217"/>
      <c r="AH16" s="191" t="s">
        <v>240</v>
      </c>
      <c r="AI16" s="191"/>
      <c r="AJ16" s="191"/>
      <c r="AK16" s="192"/>
      <c r="AL16" s="217"/>
    </row>
    <row r="17" spans="1:38" ht="15" customHeight="1" x14ac:dyDescent="0.15">
      <c r="A17" s="221"/>
      <c r="B17" s="183"/>
      <c r="C17" s="184"/>
      <c r="D17" s="193" t="s">
        <v>8</v>
      </c>
      <c r="E17" s="194" t="s">
        <v>9</v>
      </c>
      <c r="F17" s="193" t="s">
        <v>228</v>
      </c>
      <c r="G17" s="194" t="s">
        <v>229</v>
      </c>
      <c r="H17" s="184" t="s">
        <v>10</v>
      </c>
      <c r="I17" s="177" t="s">
        <v>54</v>
      </c>
      <c r="J17" s="177" t="s">
        <v>76</v>
      </c>
      <c r="K17" s="221"/>
      <c r="L17" s="189" t="s">
        <v>54</v>
      </c>
      <c r="M17" s="189"/>
      <c r="N17" s="221"/>
      <c r="Q17" s="189">
        <v>1</v>
      </c>
      <c r="R17" s="189" t="str">
        <f>"　　　　　"</f>
        <v>　　　　　</v>
      </c>
      <c r="S17" s="217"/>
      <c r="T17" s="276" t="s">
        <v>16</v>
      </c>
      <c r="U17" s="277" t="s">
        <v>0</v>
      </c>
      <c r="V17" s="277" t="s">
        <v>10</v>
      </c>
      <c r="W17" s="277" t="s">
        <v>140</v>
      </c>
      <c r="X17" s="278" t="s">
        <v>141</v>
      </c>
      <c r="Y17" s="217"/>
      <c r="AH17" s="276" t="s">
        <v>16</v>
      </c>
      <c r="AI17" s="390" t="s">
        <v>262</v>
      </c>
      <c r="AJ17" s="277" t="s">
        <v>0</v>
      </c>
      <c r="AK17" s="278" t="s">
        <v>10</v>
      </c>
      <c r="AL17" s="217"/>
    </row>
    <row r="18" spans="1:38" ht="15" customHeight="1" x14ac:dyDescent="0.15">
      <c r="A18" s="221"/>
      <c r="B18" s="197">
        <v>1</v>
      </c>
      <c r="C18" s="198" t="str">
        <f t="shared" ref="C18:C25" si="19">IF(O18=0,"",$G$15)</f>
        <v>美作北</v>
      </c>
      <c r="D18" s="223" t="s">
        <v>64</v>
      </c>
      <c r="E18" s="224" t="s">
        <v>103</v>
      </c>
      <c r="F18" s="225" t="str">
        <f>PHONETIC(D18)</f>
        <v>おおはら</v>
      </c>
      <c r="G18" s="226" t="str">
        <f>PHONETIC(E18)</f>
        <v>れいこ</v>
      </c>
      <c r="H18" s="227">
        <v>3</v>
      </c>
      <c r="I18" s="227">
        <v>1</v>
      </c>
      <c r="J18" s="227"/>
      <c r="K18" s="221"/>
      <c r="L18" s="204" t="s">
        <v>142</v>
      </c>
      <c r="M18" s="204">
        <v>1</v>
      </c>
      <c r="N18" s="221"/>
      <c r="O18" s="189">
        <f t="shared" ref="O18:O25" si="20">LEN(D18)+LEN(E18)</f>
        <v>4</v>
      </c>
      <c r="P18" s="205" t="str">
        <f t="shared" ref="P18:P25" si="21">LOOKUP(O18,Q$16:Q$25,R$16:R$25)</f>
        <v>　</v>
      </c>
      <c r="Q18" s="189">
        <v>2</v>
      </c>
      <c r="R18" s="189" t="str">
        <f>"　　　"</f>
        <v>　　　</v>
      </c>
      <c r="S18" s="217"/>
      <c r="T18" s="344" t="str">
        <f t="shared" ref="T18:T25" si="22">IF(O18=0,"",CONCATENATE(D18,P18,E18))</f>
        <v>大原　麗子</v>
      </c>
      <c r="U18" s="345" t="str">
        <f t="shared" ref="U18:U25" si="23">IF(O18=0,"",$G$15)</f>
        <v>美作北</v>
      </c>
      <c r="V18" s="264">
        <f t="shared" ref="V18:V25" si="24">IF(H18="","",H18)</f>
        <v>3</v>
      </c>
      <c r="W18" s="345" t="str">
        <f t="shared" ref="W18:W25" si="25">IF(O18=0,"",$H$15)</f>
        <v>美作</v>
      </c>
      <c r="X18" s="265">
        <f t="shared" ref="X18:X25" si="26">IF(I18="","",I18)</f>
        <v>1</v>
      </c>
      <c r="Y18" s="217"/>
      <c r="Z18" s="182">
        <f t="shared" ref="Z18:Z25" si="27">LEN(D18)</f>
        <v>2</v>
      </c>
      <c r="AA18" s="182" t="str">
        <f t="shared" ref="AA18:AA25" si="28">MID(D18,1,1)</f>
        <v>大</v>
      </c>
      <c r="AB18" s="182" t="str">
        <f t="shared" ref="AB18:AB25" si="29">IF(Z18=3,MID(D18,2,1),"　")</f>
        <v>　</v>
      </c>
      <c r="AC18" s="182" t="str">
        <f t="shared" ref="AC18:AC25" si="30">IF(Z18=3,MID(D18,3,1),IF(Z18=2,MID(D18,2,1),"　"))</f>
        <v>原</v>
      </c>
      <c r="AD18" s="182">
        <f t="shared" ref="AD18:AD25" si="31">LEN(E18)</f>
        <v>2</v>
      </c>
      <c r="AE18" s="182" t="str">
        <f t="shared" ref="AE18:AE25" si="32">IF(AD18&gt;1,MID(E18,1,1),"　")</f>
        <v>麗</v>
      </c>
      <c r="AF18" s="182" t="str">
        <f t="shared" ref="AF18:AF25" si="33">IF(AD18=3,MID(E18,2,1),"　")</f>
        <v>　</v>
      </c>
      <c r="AG18" s="182" t="str">
        <f t="shared" ref="AG18:AG25" si="34">IF(AD18=3,MID(E18,3,1),IF(AD18=2,MID(E18,2,1),MID(E18,1,1)))</f>
        <v>子</v>
      </c>
      <c r="AH18" s="274" t="str">
        <f t="shared" ref="AH18:AH25" si="35">IF(O18&gt;6,CONCATENATE(D18,"　",E18),CONCATENATE(AA18,AB18,AC18,"　",AE18,AF18,AG18))</f>
        <v>大　原　麗　子</v>
      </c>
      <c r="AI18" s="391" t="str">
        <f t="shared" ref="AI18:AI25" si="36">CONCATENATE(F18,"　",G18)</f>
        <v>おおはら　れいこ</v>
      </c>
      <c r="AJ18" s="275" t="str">
        <f t="shared" ref="AJ18:AK25" si="37">U18</f>
        <v>美作北</v>
      </c>
      <c r="AK18" s="279">
        <f t="shared" si="37"/>
        <v>3</v>
      </c>
      <c r="AL18" s="217"/>
    </row>
    <row r="19" spans="1:38" ht="15" customHeight="1" x14ac:dyDescent="0.15">
      <c r="A19" s="221"/>
      <c r="B19" s="206">
        <v>2</v>
      </c>
      <c r="C19" s="207" t="str">
        <f t="shared" si="19"/>
        <v>美作北</v>
      </c>
      <c r="D19" s="225" t="s">
        <v>105</v>
      </c>
      <c r="E19" s="226" t="s">
        <v>108</v>
      </c>
      <c r="F19" s="225" t="str">
        <f t="shared" ref="F19:F25" si="38">PHONETIC(D19)</f>
        <v>あいだ</v>
      </c>
      <c r="G19" s="226" t="s">
        <v>251</v>
      </c>
      <c r="H19" s="228">
        <v>2</v>
      </c>
      <c r="I19" s="228">
        <v>2</v>
      </c>
      <c r="J19" s="228"/>
      <c r="K19" s="221"/>
      <c r="L19" s="204" t="s">
        <v>143</v>
      </c>
      <c r="M19" s="204">
        <v>2</v>
      </c>
      <c r="N19" s="221"/>
      <c r="O19" s="189">
        <f t="shared" si="20"/>
        <v>4</v>
      </c>
      <c r="P19" s="205" t="str">
        <f t="shared" si="21"/>
        <v>　</v>
      </c>
      <c r="Q19" s="189">
        <v>3</v>
      </c>
      <c r="R19" s="189" t="str">
        <f>"　　"</f>
        <v>　　</v>
      </c>
      <c r="S19" s="217"/>
      <c r="T19" s="266" t="str">
        <f t="shared" si="22"/>
        <v>英田　雲海</v>
      </c>
      <c r="U19" s="267" t="str">
        <f t="shared" si="23"/>
        <v>美作北</v>
      </c>
      <c r="V19" s="270">
        <f t="shared" si="24"/>
        <v>2</v>
      </c>
      <c r="W19" s="267" t="str">
        <f t="shared" si="25"/>
        <v>美作</v>
      </c>
      <c r="X19" s="271">
        <f t="shared" si="26"/>
        <v>2</v>
      </c>
      <c r="Y19" s="217"/>
      <c r="Z19" s="182">
        <f t="shared" si="27"/>
        <v>2</v>
      </c>
      <c r="AA19" s="182" t="str">
        <f t="shared" si="28"/>
        <v>英</v>
      </c>
      <c r="AB19" s="182" t="str">
        <f t="shared" si="29"/>
        <v>　</v>
      </c>
      <c r="AC19" s="182" t="str">
        <f t="shared" si="30"/>
        <v>田</v>
      </c>
      <c r="AD19" s="182">
        <f t="shared" si="31"/>
        <v>2</v>
      </c>
      <c r="AE19" s="182" t="str">
        <f t="shared" si="32"/>
        <v>雲</v>
      </c>
      <c r="AF19" s="182" t="str">
        <f t="shared" si="33"/>
        <v>　</v>
      </c>
      <c r="AG19" s="182" t="str">
        <f t="shared" si="34"/>
        <v>海</v>
      </c>
      <c r="AH19" s="266" t="str">
        <f t="shared" si="35"/>
        <v>英　田　雲　海</v>
      </c>
      <c r="AI19" s="392" t="str">
        <f t="shared" si="36"/>
        <v>あいだ　うみ</v>
      </c>
      <c r="AJ19" s="267" t="str">
        <f t="shared" si="37"/>
        <v>美作北</v>
      </c>
      <c r="AK19" s="271">
        <f t="shared" si="37"/>
        <v>2</v>
      </c>
      <c r="AL19" s="217"/>
    </row>
    <row r="20" spans="1:38" ht="15" customHeight="1" x14ac:dyDescent="0.15">
      <c r="A20" s="221"/>
      <c r="B20" s="206">
        <v>3</v>
      </c>
      <c r="C20" s="207" t="str">
        <f t="shared" si="19"/>
        <v>美作北</v>
      </c>
      <c r="D20" s="225" t="s">
        <v>104</v>
      </c>
      <c r="E20" s="226" t="s">
        <v>109</v>
      </c>
      <c r="F20" s="225" t="str">
        <f t="shared" si="38"/>
        <v>さくとう</v>
      </c>
      <c r="G20" s="226" t="s">
        <v>252</v>
      </c>
      <c r="H20" s="228">
        <v>1</v>
      </c>
      <c r="I20" s="228">
        <v>8</v>
      </c>
      <c r="J20" s="228" t="s">
        <v>259</v>
      </c>
      <c r="K20" s="221"/>
      <c r="L20" s="204" t="s">
        <v>144</v>
      </c>
      <c r="M20" s="204">
        <v>3</v>
      </c>
      <c r="N20" s="221"/>
      <c r="O20" s="189">
        <f t="shared" si="20"/>
        <v>5</v>
      </c>
      <c r="P20" s="205" t="str">
        <f t="shared" si="21"/>
        <v/>
      </c>
      <c r="Q20" s="189">
        <v>4</v>
      </c>
      <c r="R20" s="189" t="str">
        <f>"　"</f>
        <v>　</v>
      </c>
      <c r="S20" s="217"/>
      <c r="T20" s="266" t="str">
        <f t="shared" si="22"/>
        <v>作東恋々美</v>
      </c>
      <c r="U20" s="267" t="str">
        <f t="shared" si="23"/>
        <v>美作北</v>
      </c>
      <c r="V20" s="270">
        <f t="shared" si="24"/>
        <v>1</v>
      </c>
      <c r="W20" s="267" t="str">
        <f t="shared" si="25"/>
        <v>美作</v>
      </c>
      <c r="X20" s="271">
        <f t="shared" si="26"/>
        <v>8</v>
      </c>
      <c r="Y20" s="217"/>
      <c r="Z20" s="182">
        <f t="shared" si="27"/>
        <v>2</v>
      </c>
      <c r="AA20" s="182" t="str">
        <f t="shared" si="28"/>
        <v>作</v>
      </c>
      <c r="AB20" s="182" t="str">
        <f t="shared" si="29"/>
        <v>　</v>
      </c>
      <c r="AC20" s="182" t="str">
        <f t="shared" si="30"/>
        <v>東</v>
      </c>
      <c r="AD20" s="182">
        <f t="shared" si="31"/>
        <v>3</v>
      </c>
      <c r="AE20" s="182" t="str">
        <f t="shared" si="32"/>
        <v>恋</v>
      </c>
      <c r="AF20" s="182" t="str">
        <f t="shared" si="33"/>
        <v>々</v>
      </c>
      <c r="AG20" s="182" t="str">
        <f t="shared" si="34"/>
        <v>美</v>
      </c>
      <c r="AH20" s="266" t="str">
        <f t="shared" si="35"/>
        <v>作　東　恋々美</v>
      </c>
      <c r="AI20" s="392" t="str">
        <f t="shared" si="36"/>
        <v>さくとう　ここみ</v>
      </c>
      <c r="AJ20" s="267" t="str">
        <f t="shared" si="37"/>
        <v>美作北</v>
      </c>
      <c r="AK20" s="271">
        <f t="shared" si="37"/>
        <v>1</v>
      </c>
      <c r="AL20" s="217"/>
    </row>
    <row r="21" spans="1:38" ht="15" customHeight="1" x14ac:dyDescent="0.15">
      <c r="A21" s="221"/>
      <c r="B21" s="206">
        <v>4</v>
      </c>
      <c r="C21" s="207" t="str">
        <f t="shared" si="19"/>
        <v/>
      </c>
      <c r="D21" s="225"/>
      <c r="E21" s="226"/>
      <c r="F21" s="225" t="str">
        <f t="shared" si="38"/>
        <v/>
      </c>
      <c r="G21" s="226" t="str">
        <f>PHONETIC(E21)</f>
        <v/>
      </c>
      <c r="H21" s="228"/>
      <c r="I21" s="228"/>
      <c r="J21" s="228"/>
      <c r="K21" s="221"/>
      <c r="L21" s="204" t="s">
        <v>253</v>
      </c>
      <c r="M21" s="204">
        <v>8</v>
      </c>
      <c r="N21" s="221"/>
      <c r="O21" s="189">
        <f t="shared" si="20"/>
        <v>0</v>
      </c>
      <c r="P21" s="205" t="str">
        <f t="shared" si="21"/>
        <v>　　　　　</v>
      </c>
      <c r="Q21" s="189">
        <v>5</v>
      </c>
      <c r="R21" s="189" t="str">
        <f>""</f>
        <v/>
      </c>
      <c r="S21" s="217"/>
      <c r="T21" s="266" t="str">
        <f t="shared" si="22"/>
        <v/>
      </c>
      <c r="U21" s="267" t="str">
        <f t="shared" si="23"/>
        <v/>
      </c>
      <c r="V21" s="270" t="str">
        <f t="shared" si="24"/>
        <v/>
      </c>
      <c r="W21" s="267" t="str">
        <f t="shared" si="25"/>
        <v/>
      </c>
      <c r="X21" s="271" t="str">
        <f t="shared" si="26"/>
        <v/>
      </c>
      <c r="Y21" s="217"/>
      <c r="Z21" s="182">
        <f t="shared" si="27"/>
        <v>0</v>
      </c>
      <c r="AA21" s="182" t="str">
        <f t="shared" si="28"/>
        <v/>
      </c>
      <c r="AB21" s="182" t="str">
        <f t="shared" si="29"/>
        <v>　</v>
      </c>
      <c r="AC21" s="182" t="str">
        <f t="shared" si="30"/>
        <v>　</v>
      </c>
      <c r="AD21" s="182">
        <f t="shared" si="31"/>
        <v>0</v>
      </c>
      <c r="AE21" s="182" t="str">
        <f t="shared" si="32"/>
        <v>　</v>
      </c>
      <c r="AF21" s="182" t="str">
        <f t="shared" si="33"/>
        <v>　</v>
      </c>
      <c r="AG21" s="182" t="str">
        <f t="shared" si="34"/>
        <v/>
      </c>
      <c r="AH21" s="266" t="str">
        <f t="shared" si="35"/>
        <v>　　　　　</v>
      </c>
      <c r="AI21" s="392" t="str">
        <f t="shared" si="36"/>
        <v>　</v>
      </c>
      <c r="AJ21" s="267" t="str">
        <f t="shared" si="37"/>
        <v/>
      </c>
      <c r="AK21" s="271" t="str">
        <f t="shared" si="37"/>
        <v/>
      </c>
      <c r="AL21" s="217"/>
    </row>
    <row r="22" spans="1:38" ht="15" customHeight="1" x14ac:dyDescent="0.15">
      <c r="A22" s="221"/>
      <c r="B22" s="206">
        <v>5</v>
      </c>
      <c r="C22" s="207" t="str">
        <f t="shared" si="19"/>
        <v/>
      </c>
      <c r="D22" s="225"/>
      <c r="E22" s="226"/>
      <c r="F22" s="225" t="str">
        <f t="shared" si="38"/>
        <v/>
      </c>
      <c r="G22" s="226" t="str">
        <f>PHONETIC(E22)</f>
        <v/>
      </c>
      <c r="H22" s="228"/>
      <c r="I22" s="228"/>
      <c r="J22" s="228"/>
      <c r="K22" s="221"/>
      <c r="L22" s="204" t="s">
        <v>254</v>
      </c>
      <c r="M22" s="204">
        <v>16</v>
      </c>
      <c r="N22" s="221"/>
      <c r="O22" s="189">
        <f t="shared" si="20"/>
        <v>0</v>
      </c>
      <c r="P22" s="205" t="str">
        <f t="shared" si="21"/>
        <v>　　　　　</v>
      </c>
      <c r="Q22" s="189">
        <v>6</v>
      </c>
      <c r="R22" s="189" t="str">
        <f>""</f>
        <v/>
      </c>
      <c r="S22" s="217"/>
      <c r="T22" s="266" t="str">
        <f t="shared" si="22"/>
        <v/>
      </c>
      <c r="U22" s="267" t="str">
        <f t="shared" si="23"/>
        <v/>
      </c>
      <c r="V22" s="270" t="str">
        <f t="shared" si="24"/>
        <v/>
      </c>
      <c r="W22" s="267" t="str">
        <f t="shared" si="25"/>
        <v/>
      </c>
      <c r="X22" s="271" t="str">
        <f t="shared" si="26"/>
        <v/>
      </c>
      <c r="Y22" s="217"/>
      <c r="Z22" s="182">
        <f t="shared" si="27"/>
        <v>0</v>
      </c>
      <c r="AA22" s="182" t="str">
        <f t="shared" si="28"/>
        <v/>
      </c>
      <c r="AB22" s="182" t="str">
        <f t="shared" si="29"/>
        <v>　</v>
      </c>
      <c r="AC22" s="182" t="str">
        <f t="shared" si="30"/>
        <v>　</v>
      </c>
      <c r="AD22" s="182">
        <f t="shared" si="31"/>
        <v>0</v>
      </c>
      <c r="AE22" s="182" t="str">
        <f t="shared" si="32"/>
        <v>　</v>
      </c>
      <c r="AF22" s="182" t="str">
        <f t="shared" si="33"/>
        <v>　</v>
      </c>
      <c r="AG22" s="182" t="str">
        <f t="shared" si="34"/>
        <v/>
      </c>
      <c r="AH22" s="266" t="str">
        <f t="shared" si="35"/>
        <v>　　　　　</v>
      </c>
      <c r="AI22" s="392" t="str">
        <f t="shared" si="36"/>
        <v>　</v>
      </c>
      <c r="AJ22" s="267" t="str">
        <f t="shared" si="37"/>
        <v/>
      </c>
      <c r="AK22" s="271" t="str">
        <f t="shared" si="37"/>
        <v/>
      </c>
      <c r="AL22" s="217"/>
    </row>
    <row r="23" spans="1:38" ht="15" customHeight="1" x14ac:dyDescent="0.15">
      <c r="A23" s="221"/>
      <c r="B23" s="206">
        <v>6</v>
      </c>
      <c r="C23" s="207" t="str">
        <f t="shared" si="19"/>
        <v/>
      </c>
      <c r="D23" s="225"/>
      <c r="E23" s="226"/>
      <c r="F23" s="225" t="str">
        <f t="shared" si="38"/>
        <v/>
      </c>
      <c r="G23" s="226" t="str">
        <f>PHONETIC(E23)</f>
        <v/>
      </c>
      <c r="H23" s="228"/>
      <c r="I23" s="228"/>
      <c r="J23" s="228"/>
      <c r="K23" s="221"/>
      <c r="L23" s="204" t="s">
        <v>255</v>
      </c>
      <c r="M23" s="204">
        <v>32</v>
      </c>
      <c r="N23" s="221"/>
      <c r="O23" s="189">
        <f t="shared" si="20"/>
        <v>0</v>
      </c>
      <c r="P23" s="205" t="str">
        <f t="shared" si="21"/>
        <v>　　　　　</v>
      </c>
      <c r="Q23" s="189">
        <v>7</v>
      </c>
      <c r="R23" s="189" t="str">
        <f>""</f>
        <v/>
      </c>
      <c r="S23" s="217"/>
      <c r="T23" s="266" t="str">
        <f t="shared" si="22"/>
        <v/>
      </c>
      <c r="U23" s="267" t="str">
        <f t="shared" si="23"/>
        <v/>
      </c>
      <c r="V23" s="270" t="str">
        <f t="shared" si="24"/>
        <v/>
      </c>
      <c r="W23" s="267" t="str">
        <f t="shared" si="25"/>
        <v/>
      </c>
      <c r="X23" s="271" t="str">
        <f t="shared" si="26"/>
        <v/>
      </c>
      <c r="Y23" s="217"/>
      <c r="Z23" s="182">
        <f t="shared" si="27"/>
        <v>0</v>
      </c>
      <c r="AA23" s="182" t="str">
        <f t="shared" si="28"/>
        <v/>
      </c>
      <c r="AB23" s="182" t="str">
        <f t="shared" si="29"/>
        <v>　</v>
      </c>
      <c r="AC23" s="182" t="str">
        <f t="shared" si="30"/>
        <v>　</v>
      </c>
      <c r="AD23" s="182">
        <f t="shared" si="31"/>
        <v>0</v>
      </c>
      <c r="AE23" s="182" t="str">
        <f t="shared" si="32"/>
        <v>　</v>
      </c>
      <c r="AF23" s="182" t="str">
        <f t="shared" si="33"/>
        <v>　</v>
      </c>
      <c r="AG23" s="182" t="str">
        <f t="shared" si="34"/>
        <v/>
      </c>
      <c r="AH23" s="266" t="str">
        <f t="shared" si="35"/>
        <v>　　　　　</v>
      </c>
      <c r="AI23" s="392" t="str">
        <f t="shared" si="36"/>
        <v>　</v>
      </c>
      <c r="AJ23" s="267" t="str">
        <f t="shared" si="37"/>
        <v/>
      </c>
      <c r="AK23" s="271" t="str">
        <f t="shared" si="37"/>
        <v/>
      </c>
      <c r="AL23" s="217"/>
    </row>
    <row r="24" spans="1:38" ht="15" customHeight="1" x14ac:dyDescent="0.15">
      <c r="A24" s="221"/>
      <c r="B24" s="209">
        <v>7</v>
      </c>
      <c r="C24" s="207" t="str">
        <f t="shared" si="19"/>
        <v/>
      </c>
      <c r="D24" s="225"/>
      <c r="E24" s="226"/>
      <c r="F24" s="225" t="str">
        <f t="shared" si="38"/>
        <v/>
      </c>
      <c r="G24" s="226" t="str">
        <f>PHONETIC(E24)</f>
        <v/>
      </c>
      <c r="H24" s="228"/>
      <c r="I24" s="229"/>
      <c r="J24" s="229"/>
      <c r="K24" s="221"/>
      <c r="L24" s="221"/>
      <c r="M24" s="221"/>
      <c r="N24" s="221"/>
      <c r="O24" s="189">
        <f t="shared" si="20"/>
        <v>0</v>
      </c>
      <c r="P24" s="205" t="str">
        <f t="shared" si="21"/>
        <v>　　　　　</v>
      </c>
      <c r="Q24" s="189">
        <v>8</v>
      </c>
      <c r="R24" s="189" t="str">
        <f>""</f>
        <v/>
      </c>
      <c r="S24" s="217"/>
      <c r="T24" s="266" t="str">
        <f t="shared" si="22"/>
        <v/>
      </c>
      <c r="U24" s="267" t="str">
        <f t="shared" si="23"/>
        <v/>
      </c>
      <c r="V24" s="270" t="str">
        <f t="shared" si="24"/>
        <v/>
      </c>
      <c r="W24" s="267" t="str">
        <f t="shared" si="25"/>
        <v/>
      </c>
      <c r="X24" s="271" t="str">
        <f t="shared" si="26"/>
        <v/>
      </c>
      <c r="Y24" s="217"/>
      <c r="Z24" s="182">
        <f t="shared" si="27"/>
        <v>0</v>
      </c>
      <c r="AA24" s="182" t="str">
        <f t="shared" si="28"/>
        <v/>
      </c>
      <c r="AB24" s="182" t="str">
        <f t="shared" si="29"/>
        <v>　</v>
      </c>
      <c r="AC24" s="182" t="str">
        <f t="shared" si="30"/>
        <v>　</v>
      </c>
      <c r="AD24" s="182">
        <f t="shared" si="31"/>
        <v>0</v>
      </c>
      <c r="AE24" s="182" t="str">
        <f t="shared" si="32"/>
        <v>　</v>
      </c>
      <c r="AF24" s="182" t="str">
        <f t="shared" si="33"/>
        <v>　</v>
      </c>
      <c r="AG24" s="182" t="str">
        <f t="shared" si="34"/>
        <v/>
      </c>
      <c r="AH24" s="266" t="str">
        <f t="shared" si="35"/>
        <v>　　　　　</v>
      </c>
      <c r="AI24" s="392" t="str">
        <f t="shared" si="36"/>
        <v>　</v>
      </c>
      <c r="AJ24" s="267" t="str">
        <f t="shared" si="37"/>
        <v/>
      </c>
      <c r="AK24" s="271" t="str">
        <f t="shared" si="37"/>
        <v/>
      </c>
      <c r="AL24" s="217"/>
    </row>
    <row r="25" spans="1:38" ht="15" customHeight="1" x14ac:dyDescent="0.15">
      <c r="A25" s="221"/>
      <c r="B25" s="211">
        <v>8</v>
      </c>
      <c r="C25" s="212" t="str">
        <f t="shared" si="19"/>
        <v/>
      </c>
      <c r="D25" s="230"/>
      <c r="E25" s="231"/>
      <c r="F25" s="230" t="str">
        <f t="shared" si="38"/>
        <v/>
      </c>
      <c r="G25" s="231" t="str">
        <f>PHONETIC(E25)</f>
        <v/>
      </c>
      <c r="H25" s="232"/>
      <c r="I25" s="232"/>
      <c r="J25" s="232"/>
      <c r="K25" s="221"/>
      <c r="L25" s="221"/>
      <c r="M25" s="221"/>
      <c r="N25" s="221"/>
      <c r="O25" s="189">
        <f t="shared" si="20"/>
        <v>0</v>
      </c>
      <c r="P25" s="205" t="str">
        <f t="shared" si="21"/>
        <v>　　　　　</v>
      </c>
      <c r="Q25" s="189">
        <v>9</v>
      </c>
      <c r="R25" s="189" t="str">
        <f>""</f>
        <v/>
      </c>
      <c r="S25" s="217"/>
      <c r="T25" s="268" t="str">
        <f t="shared" si="22"/>
        <v/>
      </c>
      <c r="U25" s="269" t="str">
        <f t="shared" si="23"/>
        <v/>
      </c>
      <c r="V25" s="272" t="str">
        <f t="shared" si="24"/>
        <v/>
      </c>
      <c r="W25" s="269" t="str">
        <f t="shared" si="25"/>
        <v/>
      </c>
      <c r="X25" s="273" t="str">
        <f t="shared" si="26"/>
        <v/>
      </c>
      <c r="Y25" s="217"/>
      <c r="Z25" s="182">
        <f t="shared" si="27"/>
        <v>0</v>
      </c>
      <c r="AA25" s="182" t="str">
        <f t="shared" si="28"/>
        <v/>
      </c>
      <c r="AB25" s="182" t="str">
        <f t="shared" si="29"/>
        <v>　</v>
      </c>
      <c r="AC25" s="182" t="str">
        <f t="shared" si="30"/>
        <v>　</v>
      </c>
      <c r="AD25" s="182">
        <f t="shared" si="31"/>
        <v>0</v>
      </c>
      <c r="AE25" s="182" t="str">
        <f t="shared" si="32"/>
        <v>　</v>
      </c>
      <c r="AF25" s="182" t="str">
        <f t="shared" si="33"/>
        <v>　</v>
      </c>
      <c r="AG25" s="182" t="str">
        <f t="shared" si="34"/>
        <v/>
      </c>
      <c r="AH25" s="268" t="str">
        <f t="shared" si="35"/>
        <v>　　　　　</v>
      </c>
      <c r="AI25" s="393" t="str">
        <f t="shared" si="36"/>
        <v>　</v>
      </c>
      <c r="AJ25" s="269" t="str">
        <f t="shared" si="37"/>
        <v/>
      </c>
      <c r="AK25" s="273" t="str">
        <f t="shared" si="37"/>
        <v/>
      </c>
      <c r="AL25" s="217"/>
    </row>
    <row r="26" spans="1:38" s="174" customFormat="1" ht="9.75" customHeight="1" x14ac:dyDescent="0.15">
      <c r="A26" s="217"/>
      <c r="B26" s="218"/>
      <c r="C26" s="218"/>
      <c r="D26" s="217"/>
      <c r="E26" s="219"/>
      <c r="F26" s="217"/>
      <c r="G26" s="220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</row>
    <row r="27" spans="1:38" ht="23.25" hidden="1" customHeight="1" x14ac:dyDescent="0.15">
      <c r="B27" s="182"/>
      <c r="S27" s="182"/>
    </row>
    <row r="28" spans="1:38" ht="23.25" hidden="1" customHeight="1" x14ac:dyDescent="0.15">
      <c r="B28" s="182"/>
      <c r="S28" s="182"/>
    </row>
    <row r="29" spans="1:38" ht="23.25" hidden="1" customHeight="1" x14ac:dyDescent="0.15">
      <c r="B29" s="182"/>
      <c r="S29" s="182"/>
    </row>
  </sheetData>
  <sheetProtection sheet="1" objects="1" scenarios="1"/>
  <mergeCells count="1">
    <mergeCell ref="D15:F15"/>
  </mergeCells>
  <phoneticPr fontId="3" type="Hiragana"/>
  <dataValidations count="2">
    <dataValidation imeMode="off" allowBlank="1" showInputMessage="1" showErrorMessage="1" sqref="H5:I12"/>
    <dataValidation imeMode="on" allowBlank="1" showInputMessage="1" showErrorMessage="1" sqref="H1:I4 H13:I1048576 J1:XFD1048576 A1:G1048576"/>
  </dataValidations>
  <printOptions horizontalCentered="1"/>
  <pageMargins left="0.39370078740157483" right="0.39370078740157483" top="0.39370078740157483" bottom="0.39370078740157483" header="0.51181102362204722" footer="0.51181102362204722"/>
  <pageSetup paperSize="13" scale="98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U29"/>
  <sheetViews>
    <sheetView topLeftCell="B1" zoomScale="85" zoomScaleNormal="85" workbookViewId="0">
      <selection activeCell="D5" sqref="D5"/>
    </sheetView>
  </sheetViews>
  <sheetFormatPr defaultColWidth="0" defaultRowHeight="0" customHeight="1" zeroHeight="1" x14ac:dyDescent="0.15"/>
  <cols>
    <col min="1" max="1" width="1.5703125" style="182" customWidth="1"/>
    <col min="2" max="3" width="9.140625" style="174" customWidth="1"/>
    <col min="4" max="5" width="9.7109375" style="182" customWidth="1"/>
    <col min="6" max="7" width="20.7109375" style="182" customWidth="1"/>
    <col min="8" max="10" width="9.28515625" style="182" customWidth="1"/>
    <col min="11" max="11" width="1.7109375" style="182" customWidth="1"/>
    <col min="12" max="13" width="7" style="182" customWidth="1"/>
    <col min="14" max="14" width="1.7109375" style="182" customWidth="1"/>
    <col min="15" max="18" width="5" style="189" hidden="1" customWidth="1"/>
    <col min="19" max="19" width="1.7109375" style="190" hidden="1" customWidth="1"/>
    <col min="20" max="20" width="16.140625" style="182" customWidth="1"/>
    <col min="21" max="21" width="7.7109375" style="182" bestFit="1" customWidth="1"/>
    <col min="22" max="22" width="5.7109375" style="174" bestFit="1" customWidth="1"/>
    <col min="23" max="23" width="5.7109375" style="182" bestFit="1" customWidth="1"/>
    <col min="24" max="24" width="5.7109375" style="174" bestFit="1" customWidth="1"/>
    <col min="25" max="25" width="1.7109375" style="182" customWidth="1"/>
    <col min="26" max="33" width="2.7109375" style="182" hidden="1" customWidth="1"/>
    <col min="34" max="34" width="26.42578125" style="182" bestFit="1" customWidth="1"/>
    <col min="35" max="35" width="26.42578125" style="182" customWidth="1"/>
    <col min="36" max="37" width="9.140625" style="182" customWidth="1"/>
    <col min="38" max="38" width="1.7109375" style="182" customWidth="1"/>
    <col min="39" max="47" width="9.140625" hidden="1" customWidth="1"/>
    <col min="48" max="16384" width="9.140625" style="182" hidden="1"/>
  </cols>
  <sheetData>
    <row r="1" spans="1:38" s="174" customFormat="1" ht="9.75" customHeight="1" x14ac:dyDescent="0.15">
      <c r="A1" s="170"/>
      <c r="B1" s="171"/>
      <c r="C1" s="171"/>
      <c r="D1" s="170"/>
      <c r="E1" s="172"/>
      <c r="F1" s="170"/>
      <c r="G1" s="173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</row>
    <row r="2" spans="1:38" ht="15" customHeight="1" x14ac:dyDescent="0.15">
      <c r="A2" s="175"/>
      <c r="B2" s="176" t="s">
        <v>0</v>
      </c>
      <c r="C2" s="177"/>
      <c r="D2" s="178" t="str">
        <f>基礎入力!F11</f>
        <v/>
      </c>
      <c r="E2" s="179"/>
      <c r="F2" s="180"/>
      <c r="G2" s="180" t="str">
        <f>IF(基礎入力!E6="","",基礎入力!E6)</f>
        <v/>
      </c>
      <c r="H2" s="180" t="str">
        <f>基礎入力!E2</f>
        <v>※右記地区№を入力して下さい</v>
      </c>
      <c r="I2" s="180"/>
      <c r="J2" s="181"/>
      <c r="K2" s="175"/>
      <c r="L2" s="175"/>
      <c r="M2" s="175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38" ht="15" customHeight="1" x14ac:dyDescent="0.15">
      <c r="A3" s="175"/>
      <c r="B3" s="183" t="s">
        <v>1</v>
      </c>
      <c r="C3" s="184"/>
      <c r="D3" s="178" t="str">
        <f>IF(基礎入力!E22="","",基礎入力!E22)</f>
        <v/>
      </c>
      <c r="E3" s="179"/>
      <c r="F3" s="185" t="str">
        <f>IF(D3="","※基礎入力シートに監督名を入力して下さい","")</f>
        <v>※基礎入力シートに監督名を入力して下さい</v>
      </c>
      <c r="G3" s="186"/>
      <c r="H3" s="187"/>
      <c r="I3" s="187"/>
      <c r="J3" s="188"/>
      <c r="K3" s="175"/>
      <c r="L3" s="175"/>
      <c r="M3" s="175"/>
      <c r="N3" s="175"/>
      <c r="Q3" s="189">
        <v>0</v>
      </c>
      <c r="R3" s="189" t="str">
        <f>"　　　　　"</f>
        <v>　　　　　</v>
      </c>
      <c r="S3" s="170"/>
      <c r="T3" s="191" t="s">
        <v>239</v>
      </c>
      <c r="U3" s="191"/>
      <c r="V3" s="192"/>
      <c r="W3" s="191"/>
      <c r="X3" s="192"/>
      <c r="Y3" s="170"/>
      <c r="AH3" s="191" t="s">
        <v>240</v>
      </c>
      <c r="AI3" s="191"/>
      <c r="AJ3" s="191"/>
      <c r="AK3" s="192"/>
      <c r="AL3" s="170"/>
    </row>
    <row r="4" spans="1:38" ht="15" customHeight="1" x14ac:dyDescent="0.15">
      <c r="A4" s="175"/>
      <c r="B4" s="183"/>
      <c r="C4" s="184"/>
      <c r="D4" s="193" t="s">
        <v>8</v>
      </c>
      <c r="E4" s="194" t="s">
        <v>9</v>
      </c>
      <c r="F4" s="195" t="s">
        <v>234</v>
      </c>
      <c r="G4" s="196" t="s">
        <v>235</v>
      </c>
      <c r="H4" s="184" t="s">
        <v>10</v>
      </c>
      <c r="I4" s="177" t="s">
        <v>54</v>
      </c>
      <c r="J4" s="177" t="s">
        <v>76</v>
      </c>
      <c r="K4" s="175"/>
      <c r="L4" s="189" t="s">
        <v>54</v>
      </c>
      <c r="M4" s="189"/>
      <c r="N4" s="175"/>
      <c r="Q4" s="189">
        <v>1</v>
      </c>
      <c r="R4" s="189" t="str">
        <f>"　　　　　"</f>
        <v>　　　　　</v>
      </c>
      <c r="S4" s="170"/>
      <c r="T4" s="276" t="s">
        <v>16</v>
      </c>
      <c r="U4" s="277" t="s">
        <v>0</v>
      </c>
      <c r="V4" s="277" t="s">
        <v>10</v>
      </c>
      <c r="W4" s="277" t="s">
        <v>140</v>
      </c>
      <c r="X4" s="278" t="s">
        <v>141</v>
      </c>
      <c r="Y4" s="170"/>
      <c r="AH4" s="276" t="s">
        <v>16</v>
      </c>
      <c r="AI4" s="390" t="s">
        <v>262</v>
      </c>
      <c r="AJ4" s="277" t="s">
        <v>0</v>
      </c>
      <c r="AK4" s="278" t="s">
        <v>10</v>
      </c>
      <c r="AL4" s="170"/>
    </row>
    <row r="5" spans="1:38" ht="15" customHeight="1" x14ac:dyDescent="0.15">
      <c r="A5" s="175"/>
      <c r="B5" s="197">
        <v>1</v>
      </c>
      <c r="C5" s="198" t="str">
        <f t="shared" ref="C5:C12" si="0">IF(O5=0,"",$G$2)</f>
        <v/>
      </c>
      <c r="D5" s="199"/>
      <c r="E5" s="200"/>
      <c r="F5" s="201"/>
      <c r="G5" s="202"/>
      <c r="H5" s="203"/>
      <c r="I5" s="203"/>
      <c r="J5" s="203"/>
      <c r="K5" s="175"/>
      <c r="L5" s="204" t="s">
        <v>142</v>
      </c>
      <c r="M5" s="204">
        <v>1</v>
      </c>
      <c r="N5" s="175"/>
      <c r="O5" s="189">
        <f t="shared" ref="O5:O12" si="1">LEN(D5)+LEN(E5)</f>
        <v>0</v>
      </c>
      <c r="P5" s="205" t="str">
        <f t="shared" ref="P5:P12" si="2">LOOKUP(O5,Q$3:Q$12,R$3:R$12)</f>
        <v>　　　　　</v>
      </c>
      <c r="Q5" s="189">
        <v>2</v>
      </c>
      <c r="R5" s="189" t="str">
        <f>"　　　"</f>
        <v>　　　</v>
      </c>
      <c r="S5" s="170"/>
      <c r="T5" s="344" t="str">
        <f t="shared" ref="T5:T12" si="3">IF(O5=0,"",CONCATENATE(D5,P5,E5))</f>
        <v/>
      </c>
      <c r="U5" s="345" t="str">
        <f t="shared" ref="U5:U12" si="4">IF(O5=0,"",$G$2)</f>
        <v/>
      </c>
      <c r="V5" s="264" t="str">
        <f t="shared" ref="V5:V12" si="5">IF(H5="","",H5)</f>
        <v/>
      </c>
      <c r="W5" s="345" t="str">
        <f t="shared" ref="W5:W12" si="6">IF(O5=0,"",$H$2)</f>
        <v/>
      </c>
      <c r="X5" s="265" t="str">
        <f t="shared" ref="X5:X12" si="7">IF(I5="","",I5)</f>
        <v/>
      </c>
      <c r="Y5" s="170"/>
      <c r="Z5" s="182">
        <f t="shared" ref="Z5:Z12" si="8">LEN(D5)</f>
        <v>0</v>
      </c>
      <c r="AA5" s="182" t="str">
        <f t="shared" ref="AA5:AA12" si="9">MID(D5,1,1)</f>
        <v/>
      </c>
      <c r="AB5" s="182" t="str">
        <f t="shared" ref="AB5:AB12" si="10">IF(Z5=3,MID(D5,2,1),"　")</f>
        <v>　</v>
      </c>
      <c r="AC5" s="182" t="str">
        <f t="shared" ref="AC5:AC12" si="11">IF(Z5=3,MID(D5,3,1),IF(Z5=2,MID(D5,2,1),"　"))</f>
        <v>　</v>
      </c>
      <c r="AD5" s="182">
        <f t="shared" ref="AD5:AD12" si="12">LEN(E5)</f>
        <v>0</v>
      </c>
      <c r="AE5" s="182" t="str">
        <f t="shared" ref="AE5:AE12" si="13">IF(AD5&gt;1,MID(E5,1,1),"　")</f>
        <v>　</v>
      </c>
      <c r="AF5" s="182" t="str">
        <f t="shared" ref="AF5:AF12" si="14">IF(AD5=3,MID(E5,2,1),"　")</f>
        <v>　</v>
      </c>
      <c r="AG5" s="182" t="str">
        <f t="shared" ref="AG5:AG12" si="15">IF(AD5=3,MID(E5,3,1),IF(AD5=2,MID(E5,2,1),MID(E5,1,1)))</f>
        <v/>
      </c>
      <c r="AH5" s="274" t="str">
        <f t="shared" ref="AH5:AH12" si="16">IF(O5&gt;6,CONCATENATE(D5,"　",E5),CONCATENATE(AA5,AB5,AC5,"　",AE5,AF5,AG5))</f>
        <v>　　　　　</v>
      </c>
      <c r="AI5" s="391" t="str">
        <f>CONCATENATE(F5,"　",G5)</f>
        <v>　</v>
      </c>
      <c r="AJ5" s="275" t="str">
        <f t="shared" ref="AJ5:AK12" si="17">U5</f>
        <v/>
      </c>
      <c r="AK5" s="279" t="str">
        <f t="shared" si="17"/>
        <v/>
      </c>
      <c r="AL5" s="170"/>
    </row>
    <row r="6" spans="1:38" ht="15" customHeight="1" x14ac:dyDescent="0.15">
      <c r="A6" s="175"/>
      <c r="B6" s="206">
        <v>2</v>
      </c>
      <c r="C6" s="207" t="str">
        <f t="shared" si="0"/>
        <v/>
      </c>
      <c r="D6" s="201"/>
      <c r="E6" s="202"/>
      <c r="F6" s="201"/>
      <c r="G6" s="202"/>
      <c r="H6" s="208"/>
      <c r="I6" s="208"/>
      <c r="J6" s="208"/>
      <c r="K6" s="175"/>
      <c r="L6" s="204" t="s">
        <v>143</v>
      </c>
      <c r="M6" s="204">
        <v>2</v>
      </c>
      <c r="N6" s="175"/>
      <c r="O6" s="189">
        <f t="shared" si="1"/>
        <v>0</v>
      </c>
      <c r="P6" s="205" t="str">
        <f t="shared" si="2"/>
        <v>　　　　　</v>
      </c>
      <c r="Q6" s="189">
        <v>3</v>
      </c>
      <c r="R6" s="189" t="str">
        <f>"　　"</f>
        <v>　　</v>
      </c>
      <c r="S6" s="170"/>
      <c r="T6" s="266" t="str">
        <f t="shared" si="3"/>
        <v/>
      </c>
      <c r="U6" s="267" t="str">
        <f t="shared" si="4"/>
        <v/>
      </c>
      <c r="V6" s="270" t="str">
        <f t="shared" si="5"/>
        <v/>
      </c>
      <c r="W6" s="267" t="str">
        <f t="shared" si="6"/>
        <v/>
      </c>
      <c r="X6" s="271" t="str">
        <f t="shared" si="7"/>
        <v/>
      </c>
      <c r="Y6" s="170"/>
      <c r="Z6" s="182">
        <f t="shared" si="8"/>
        <v>0</v>
      </c>
      <c r="AA6" s="182" t="str">
        <f t="shared" si="9"/>
        <v/>
      </c>
      <c r="AB6" s="182" t="str">
        <f t="shared" si="10"/>
        <v>　</v>
      </c>
      <c r="AC6" s="182" t="str">
        <f t="shared" si="11"/>
        <v>　</v>
      </c>
      <c r="AD6" s="182">
        <f t="shared" si="12"/>
        <v>0</v>
      </c>
      <c r="AE6" s="182" t="str">
        <f t="shared" si="13"/>
        <v>　</v>
      </c>
      <c r="AF6" s="182" t="str">
        <f t="shared" si="14"/>
        <v>　</v>
      </c>
      <c r="AG6" s="182" t="str">
        <f t="shared" si="15"/>
        <v/>
      </c>
      <c r="AH6" s="266" t="str">
        <f t="shared" si="16"/>
        <v>　　　　　</v>
      </c>
      <c r="AI6" s="392" t="str">
        <f t="shared" ref="AI6:AI12" si="18">CONCATENATE(F6,"　",G6)</f>
        <v>　</v>
      </c>
      <c r="AJ6" s="267" t="str">
        <f t="shared" si="17"/>
        <v/>
      </c>
      <c r="AK6" s="271" t="str">
        <f t="shared" si="17"/>
        <v/>
      </c>
      <c r="AL6" s="170"/>
    </row>
    <row r="7" spans="1:38" ht="15" customHeight="1" x14ac:dyDescent="0.15">
      <c r="A7" s="175"/>
      <c r="B7" s="206">
        <v>3</v>
      </c>
      <c r="C7" s="207" t="str">
        <f t="shared" si="0"/>
        <v/>
      </c>
      <c r="D7" s="201"/>
      <c r="E7" s="202"/>
      <c r="F7" s="201"/>
      <c r="G7" s="202"/>
      <c r="H7" s="208"/>
      <c r="I7" s="208"/>
      <c r="J7" s="208"/>
      <c r="K7" s="175"/>
      <c r="L7" s="204" t="s">
        <v>144</v>
      </c>
      <c r="M7" s="204">
        <v>3</v>
      </c>
      <c r="N7" s="175"/>
      <c r="O7" s="189">
        <f t="shared" si="1"/>
        <v>0</v>
      </c>
      <c r="P7" s="205" t="str">
        <f t="shared" si="2"/>
        <v>　　　　　</v>
      </c>
      <c r="Q7" s="189">
        <v>4</v>
      </c>
      <c r="R7" s="189" t="str">
        <f>"　"</f>
        <v>　</v>
      </c>
      <c r="S7" s="170"/>
      <c r="T7" s="266" t="str">
        <f t="shared" si="3"/>
        <v/>
      </c>
      <c r="U7" s="267" t="str">
        <f t="shared" si="4"/>
        <v/>
      </c>
      <c r="V7" s="270" t="str">
        <f t="shared" si="5"/>
        <v/>
      </c>
      <c r="W7" s="267" t="str">
        <f t="shared" si="6"/>
        <v/>
      </c>
      <c r="X7" s="271" t="str">
        <f t="shared" si="7"/>
        <v/>
      </c>
      <c r="Y7" s="170"/>
      <c r="Z7" s="182">
        <f t="shared" si="8"/>
        <v>0</v>
      </c>
      <c r="AA7" s="182" t="str">
        <f t="shared" si="9"/>
        <v/>
      </c>
      <c r="AB7" s="182" t="str">
        <f t="shared" si="10"/>
        <v>　</v>
      </c>
      <c r="AC7" s="182" t="str">
        <f t="shared" si="11"/>
        <v>　</v>
      </c>
      <c r="AD7" s="182">
        <f t="shared" si="12"/>
        <v>0</v>
      </c>
      <c r="AE7" s="182" t="str">
        <f t="shared" si="13"/>
        <v>　</v>
      </c>
      <c r="AF7" s="182" t="str">
        <f t="shared" si="14"/>
        <v>　</v>
      </c>
      <c r="AG7" s="182" t="str">
        <f t="shared" si="15"/>
        <v/>
      </c>
      <c r="AH7" s="266" t="str">
        <f t="shared" si="16"/>
        <v>　　　　　</v>
      </c>
      <c r="AI7" s="392" t="str">
        <f t="shared" si="18"/>
        <v>　</v>
      </c>
      <c r="AJ7" s="267" t="str">
        <f t="shared" si="17"/>
        <v/>
      </c>
      <c r="AK7" s="271" t="str">
        <f t="shared" si="17"/>
        <v/>
      </c>
      <c r="AL7" s="170"/>
    </row>
    <row r="8" spans="1:38" ht="15" customHeight="1" x14ac:dyDescent="0.15">
      <c r="A8" s="175"/>
      <c r="B8" s="206">
        <v>4</v>
      </c>
      <c r="C8" s="207" t="str">
        <f t="shared" si="0"/>
        <v/>
      </c>
      <c r="D8" s="201"/>
      <c r="E8" s="202"/>
      <c r="F8" s="201"/>
      <c r="G8" s="202"/>
      <c r="H8" s="208"/>
      <c r="I8" s="208"/>
      <c r="J8" s="208"/>
      <c r="K8" s="175"/>
      <c r="L8" s="204" t="s">
        <v>241</v>
      </c>
      <c r="M8" s="204">
        <v>8</v>
      </c>
      <c r="N8" s="175"/>
      <c r="O8" s="189">
        <f t="shared" si="1"/>
        <v>0</v>
      </c>
      <c r="P8" s="205" t="str">
        <f t="shared" si="2"/>
        <v>　　　　　</v>
      </c>
      <c r="Q8" s="189">
        <v>5</v>
      </c>
      <c r="R8" s="189" t="str">
        <f>""</f>
        <v/>
      </c>
      <c r="S8" s="170"/>
      <c r="T8" s="266" t="str">
        <f t="shared" si="3"/>
        <v/>
      </c>
      <c r="U8" s="267" t="str">
        <f t="shared" si="4"/>
        <v/>
      </c>
      <c r="V8" s="270" t="str">
        <f t="shared" si="5"/>
        <v/>
      </c>
      <c r="W8" s="267" t="str">
        <f t="shared" si="6"/>
        <v/>
      </c>
      <c r="X8" s="271" t="str">
        <f t="shared" si="7"/>
        <v/>
      </c>
      <c r="Y8" s="170"/>
      <c r="Z8" s="182">
        <f t="shared" si="8"/>
        <v>0</v>
      </c>
      <c r="AA8" s="182" t="str">
        <f t="shared" si="9"/>
        <v/>
      </c>
      <c r="AB8" s="182" t="str">
        <f t="shared" si="10"/>
        <v>　</v>
      </c>
      <c r="AC8" s="182" t="str">
        <f t="shared" si="11"/>
        <v>　</v>
      </c>
      <c r="AD8" s="182">
        <f t="shared" si="12"/>
        <v>0</v>
      </c>
      <c r="AE8" s="182" t="str">
        <f t="shared" si="13"/>
        <v>　</v>
      </c>
      <c r="AF8" s="182" t="str">
        <f t="shared" si="14"/>
        <v>　</v>
      </c>
      <c r="AG8" s="182" t="str">
        <f t="shared" si="15"/>
        <v/>
      </c>
      <c r="AH8" s="266" t="str">
        <f t="shared" si="16"/>
        <v>　　　　　</v>
      </c>
      <c r="AI8" s="392" t="str">
        <f t="shared" si="18"/>
        <v>　</v>
      </c>
      <c r="AJ8" s="267" t="str">
        <f t="shared" si="17"/>
        <v/>
      </c>
      <c r="AK8" s="271" t="str">
        <f t="shared" si="17"/>
        <v/>
      </c>
      <c r="AL8" s="170"/>
    </row>
    <row r="9" spans="1:38" ht="15" customHeight="1" x14ac:dyDescent="0.15">
      <c r="A9" s="175"/>
      <c r="B9" s="206">
        <v>5</v>
      </c>
      <c r="C9" s="207" t="str">
        <f t="shared" si="0"/>
        <v/>
      </c>
      <c r="D9" s="201"/>
      <c r="E9" s="202"/>
      <c r="F9" s="201"/>
      <c r="G9" s="202"/>
      <c r="H9" s="208"/>
      <c r="I9" s="208"/>
      <c r="J9" s="208"/>
      <c r="K9" s="175"/>
      <c r="L9" s="204" t="s">
        <v>242</v>
      </c>
      <c r="M9" s="204">
        <v>16</v>
      </c>
      <c r="N9" s="175"/>
      <c r="O9" s="189">
        <f t="shared" si="1"/>
        <v>0</v>
      </c>
      <c r="P9" s="205" t="str">
        <f t="shared" si="2"/>
        <v>　　　　　</v>
      </c>
      <c r="Q9" s="189">
        <v>6</v>
      </c>
      <c r="R9" s="189" t="str">
        <f>""</f>
        <v/>
      </c>
      <c r="S9" s="170"/>
      <c r="T9" s="266" t="str">
        <f t="shared" si="3"/>
        <v/>
      </c>
      <c r="U9" s="267" t="str">
        <f t="shared" si="4"/>
        <v/>
      </c>
      <c r="V9" s="270" t="str">
        <f t="shared" si="5"/>
        <v/>
      </c>
      <c r="W9" s="267" t="str">
        <f t="shared" si="6"/>
        <v/>
      </c>
      <c r="X9" s="271" t="str">
        <f t="shared" si="7"/>
        <v/>
      </c>
      <c r="Y9" s="170"/>
      <c r="Z9" s="182">
        <f t="shared" si="8"/>
        <v>0</v>
      </c>
      <c r="AA9" s="182" t="str">
        <f t="shared" si="9"/>
        <v/>
      </c>
      <c r="AB9" s="182" t="str">
        <f t="shared" si="10"/>
        <v>　</v>
      </c>
      <c r="AC9" s="182" t="str">
        <f t="shared" si="11"/>
        <v>　</v>
      </c>
      <c r="AD9" s="182">
        <f t="shared" si="12"/>
        <v>0</v>
      </c>
      <c r="AE9" s="182" t="str">
        <f t="shared" si="13"/>
        <v>　</v>
      </c>
      <c r="AF9" s="182" t="str">
        <f t="shared" si="14"/>
        <v>　</v>
      </c>
      <c r="AG9" s="182" t="str">
        <f t="shared" si="15"/>
        <v/>
      </c>
      <c r="AH9" s="266" t="str">
        <f t="shared" si="16"/>
        <v>　　　　　</v>
      </c>
      <c r="AI9" s="392" t="str">
        <f t="shared" si="18"/>
        <v>　</v>
      </c>
      <c r="AJ9" s="267" t="str">
        <f t="shared" si="17"/>
        <v/>
      </c>
      <c r="AK9" s="271" t="str">
        <f t="shared" si="17"/>
        <v/>
      </c>
      <c r="AL9" s="170"/>
    </row>
    <row r="10" spans="1:38" ht="15" customHeight="1" x14ac:dyDescent="0.15">
      <c r="A10" s="175"/>
      <c r="B10" s="206">
        <v>6</v>
      </c>
      <c r="C10" s="207" t="str">
        <f t="shared" si="0"/>
        <v/>
      </c>
      <c r="D10" s="201"/>
      <c r="E10" s="202"/>
      <c r="F10" s="201"/>
      <c r="G10" s="202"/>
      <c r="H10" s="208"/>
      <c r="I10" s="208"/>
      <c r="J10" s="208"/>
      <c r="K10" s="175"/>
      <c r="L10" s="204" t="s">
        <v>243</v>
      </c>
      <c r="M10" s="204">
        <v>32</v>
      </c>
      <c r="N10" s="175"/>
      <c r="O10" s="189">
        <f t="shared" si="1"/>
        <v>0</v>
      </c>
      <c r="P10" s="205" t="str">
        <f t="shared" si="2"/>
        <v>　　　　　</v>
      </c>
      <c r="Q10" s="189">
        <v>7</v>
      </c>
      <c r="R10" s="189" t="str">
        <f>""</f>
        <v/>
      </c>
      <c r="S10" s="170"/>
      <c r="T10" s="266" t="str">
        <f t="shared" si="3"/>
        <v/>
      </c>
      <c r="U10" s="267" t="str">
        <f t="shared" si="4"/>
        <v/>
      </c>
      <c r="V10" s="270" t="str">
        <f t="shared" si="5"/>
        <v/>
      </c>
      <c r="W10" s="267" t="str">
        <f t="shared" si="6"/>
        <v/>
      </c>
      <c r="X10" s="271" t="str">
        <f t="shared" si="7"/>
        <v/>
      </c>
      <c r="Y10" s="170"/>
      <c r="Z10" s="182">
        <f t="shared" si="8"/>
        <v>0</v>
      </c>
      <c r="AA10" s="182" t="str">
        <f t="shared" si="9"/>
        <v/>
      </c>
      <c r="AB10" s="182" t="str">
        <f t="shared" si="10"/>
        <v>　</v>
      </c>
      <c r="AC10" s="182" t="str">
        <f t="shared" si="11"/>
        <v>　</v>
      </c>
      <c r="AD10" s="182">
        <f t="shared" si="12"/>
        <v>0</v>
      </c>
      <c r="AE10" s="182" t="str">
        <f t="shared" si="13"/>
        <v>　</v>
      </c>
      <c r="AF10" s="182" t="str">
        <f t="shared" si="14"/>
        <v>　</v>
      </c>
      <c r="AG10" s="182" t="str">
        <f t="shared" si="15"/>
        <v/>
      </c>
      <c r="AH10" s="266" t="str">
        <f t="shared" si="16"/>
        <v>　　　　　</v>
      </c>
      <c r="AI10" s="392" t="str">
        <f t="shared" si="18"/>
        <v>　</v>
      </c>
      <c r="AJ10" s="267" t="str">
        <f t="shared" si="17"/>
        <v/>
      </c>
      <c r="AK10" s="271" t="str">
        <f t="shared" si="17"/>
        <v/>
      </c>
      <c r="AL10" s="170"/>
    </row>
    <row r="11" spans="1:38" ht="15" customHeight="1" x14ac:dyDescent="0.15">
      <c r="A11" s="175"/>
      <c r="B11" s="209">
        <v>7</v>
      </c>
      <c r="C11" s="207" t="str">
        <f t="shared" si="0"/>
        <v/>
      </c>
      <c r="D11" s="201"/>
      <c r="E11" s="202"/>
      <c r="F11" s="201"/>
      <c r="G11" s="202"/>
      <c r="H11" s="208"/>
      <c r="I11" s="210"/>
      <c r="J11" s="210"/>
      <c r="K11" s="175"/>
      <c r="L11" s="175"/>
      <c r="M11" s="175"/>
      <c r="N11" s="175"/>
      <c r="O11" s="189">
        <f t="shared" si="1"/>
        <v>0</v>
      </c>
      <c r="P11" s="205" t="str">
        <f t="shared" si="2"/>
        <v>　　　　　</v>
      </c>
      <c r="Q11" s="189">
        <v>8</v>
      </c>
      <c r="R11" s="189" t="str">
        <f>""</f>
        <v/>
      </c>
      <c r="S11" s="170"/>
      <c r="T11" s="266" t="str">
        <f t="shared" si="3"/>
        <v/>
      </c>
      <c r="U11" s="267" t="str">
        <f t="shared" si="4"/>
        <v/>
      </c>
      <c r="V11" s="270" t="str">
        <f t="shared" si="5"/>
        <v/>
      </c>
      <c r="W11" s="267" t="str">
        <f t="shared" si="6"/>
        <v/>
      </c>
      <c r="X11" s="271" t="str">
        <f t="shared" si="7"/>
        <v/>
      </c>
      <c r="Y11" s="170"/>
      <c r="Z11" s="182">
        <f t="shared" si="8"/>
        <v>0</v>
      </c>
      <c r="AA11" s="182" t="str">
        <f t="shared" si="9"/>
        <v/>
      </c>
      <c r="AB11" s="182" t="str">
        <f t="shared" si="10"/>
        <v>　</v>
      </c>
      <c r="AC11" s="182" t="str">
        <f t="shared" si="11"/>
        <v>　</v>
      </c>
      <c r="AD11" s="182">
        <f t="shared" si="12"/>
        <v>0</v>
      </c>
      <c r="AE11" s="182" t="str">
        <f t="shared" si="13"/>
        <v>　</v>
      </c>
      <c r="AF11" s="182" t="str">
        <f t="shared" si="14"/>
        <v>　</v>
      </c>
      <c r="AG11" s="182" t="str">
        <f t="shared" si="15"/>
        <v/>
      </c>
      <c r="AH11" s="266" t="str">
        <f t="shared" si="16"/>
        <v>　　　　　</v>
      </c>
      <c r="AI11" s="392" t="str">
        <f t="shared" si="18"/>
        <v>　</v>
      </c>
      <c r="AJ11" s="267" t="str">
        <f t="shared" si="17"/>
        <v/>
      </c>
      <c r="AK11" s="271" t="str">
        <f t="shared" si="17"/>
        <v/>
      </c>
      <c r="AL11" s="170"/>
    </row>
    <row r="12" spans="1:38" ht="15" customHeight="1" x14ac:dyDescent="0.15">
      <c r="A12" s="175"/>
      <c r="B12" s="211">
        <v>8</v>
      </c>
      <c r="C12" s="212" t="str">
        <f t="shared" si="0"/>
        <v/>
      </c>
      <c r="D12" s="213"/>
      <c r="E12" s="214"/>
      <c r="F12" s="213"/>
      <c r="G12" s="214"/>
      <c r="H12" s="215"/>
      <c r="I12" s="215"/>
      <c r="J12" s="215"/>
      <c r="K12" s="175"/>
      <c r="L12" s="175"/>
      <c r="M12" s="175"/>
      <c r="N12" s="175"/>
      <c r="O12" s="189">
        <f t="shared" si="1"/>
        <v>0</v>
      </c>
      <c r="P12" s="205" t="str">
        <f t="shared" si="2"/>
        <v>　　　　　</v>
      </c>
      <c r="Q12" s="189">
        <v>9</v>
      </c>
      <c r="R12" s="189" t="str">
        <f>""</f>
        <v/>
      </c>
      <c r="S12" s="170"/>
      <c r="T12" s="268" t="str">
        <f t="shared" si="3"/>
        <v/>
      </c>
      <c r="U12" s="269" t="str">
        <f t="shared" si="4"/>
        <v/>
      </c>
      <c r="V12" s="272" t="str">
        <f t="shared" si="5"/>
        <v/>
      </c>
      <c r="W12" s="269" t="str">
        <f t="shared" si="6"/>
        <v/>
      </c>
      <c r="X12" s="273" t="str">
        <f t="shared" si="7"/>
        <v/>
      </c>
      <c r="Y12" s="170"/>
      <c r="Z12" s="182">
        <f t="shared" si="8"/>
        <v>0</v>
      </c>
      <c r="AA12" s="182" t="str">
        <f t="shared" si="9"/>
        <v/>
      </c>
      <c r="AB12" s="182" t="str">
        <f t="shared" si="10"/>
        <v>　</v>
      </c>
      <c r="AC12" s="182" t="str">
        <f t="shared" si="11"/>
        <v>　</v>
      </c>
      <c r="AD12" s="182">
        <f t="shared" si="12"/>
        <v>0</v>
      </c>
      <c r="AE12" s="182" t="str">
        <f t="shared" si="13"/>
        <v>　</v>
      </c>
      <c r="AF12" s="182" t="str">
        <f t="shared" si="14"/>
        <v>　</v>
      </c>
      <c r="AG12" s="182" t="str">
        <f t="shared" si="15"/>
        <v/>
      </c>
      <c r="AH12" s="268" t="str">
        <f t="shared" si="16"/>
        <v>　　　　　</v>
      </c>
      <c r="AI12" s="393" t="str">
        <f t="shared" si="18"/>
        <v>　</v>
      </c>
      <c r="AJ12" s="269" t="str">
        <f t="shared" si="17"/>
        <v/>
      </c>
      <c r="AK12" s="273" t="str">
        <f t="shared" si="17"/>
        <v/>
      </c>
      <c r="AL12" s="170"/>
    </row>
    <row r="13" spans="1:38" ht="9.75" customHeight="1" x14ac:dyDescent="0.15">
      <c r="A13" s="175"/>
      <c r="B13" s="170"/>
      <c r="C13" s="170"/>
      <c r="D13" s="175"/>
      <c r="E13" s="175"/>
      <c r="F13" s="216"/>
      <c r="G13" s="216"/>
      <c r="H13" s="175"/>
      <c r="I13" s="175"/>
      <c r="J13" s="175"/>
      <c r="K13" s="175"/>
      <c r="L13" s="175"/>
      <c r="M13" s="175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8" s="174" customFormat="1" ht="23.25" customHeight="1" x14ac:dyDescent="0.15">
      <c r="A14" s="217"/>
      <c r="B14" s="83" t="s">
        <v>164</v>
      </c>
      <c r="C14" s="218"/>
      <c r="D14" s="217"/>
      <c r="E14" s="219"/>
      <c r="F14" s="217"/>
      <c r="G14" s="220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</row>
    <row r="15" spans="1:38" ht="15" customHeight="1" x14ac:dyDescent="0.15">
      <c r="A15" s="221"/>
      <c r="B15" s="176" t="s">
        <v>0</v>
      </c>
      <c r="C15" s="177"/>
      <c r="D15" s="500" t="str">
        <f>基礎入力!U11</f>
        <v>美作市立 北 中学校</v>
      </c>
      <c r="E15" s="501"/>
      <c r="F15" s="501"/>
      <c r="G15" s="180" t="str">
        <f>基礎入力!T6</f>
        <v>美作北</v>
      </c>
      <c r="H15" s="180" t="str">
        <f>基礎入力!T2</f>
        <v>美作</v>
      </c>
      <c r="I15" s="180"/>
      <c r="J15" s="181"/>
      <c r="K15" s="221"/>
      <c r="L15" s="221"/>
      <c r="M15" s="221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</row>
    <row r="16" spans="1:38" ht="15" customHeight="1" x14ac:dyDescent="0.15">
      <c r="A16" s="221"/>
      <c r="B16" s="183" t="s">
        <v>1</v>
      </c>
      <c r="C16" s="184"/>
      <c r="D16" s="178" t="str">
        <f>基礎入力!T22</f>
        <v>宮本　武蔵</v>
      </c>
      <c r="E16" s="179"/>
      <c r="F16" s="185" t="str">
        <f>IF(D16="","※基礎入力シートに監督名を入力して下さい","")</f>
        <v/>
      </c>
      <c r="G16" s="187"/>
      <c r="H16" s="187"/>
      <c r="I16" s="187"/>
      <c r="J16" s="188"/>
      <c r="K16" s="221"/>
      <c r="L16" s="221"/>
      <c r="M16" s="221"/>
      <c r="N16" s="221"/>
      <c r="Q16" s="189">
        <v>0</v>
      </c>
      <c r="R16" s="189" t="str">
        <f>"　　　　　"</f>
        <v>　　　　　</v>
      </c>
      <c r="S16" s="217"/>
      <c r="T16" s="191" t="s">
        <v>239</v>
      </c>
      <c r="U16" s="191"/>
      <c r="V16" s="192"/>
      <c r="W16" s="191"/>
      <c r="X16" s="192"/>
      <c r="Y16" s="217"/>
      <c r="AH16" s="191" t="s">
        <v>240</v>
      </c>
      <c r="AI16" s="191"/>
      <c r="AJ16" s="191"/>
      <c r="AK16" s="192"/>
      <c r="AL16" s="217"/>
    </row>
    <row r="17" spans="1:38" ht="15" customHeight="1" x14ac:dyDescent="0.15">
      <c r="A17" s="221"/>
      <c r="B17" s="183"/>
      <c r="C17" s="184"/>
      <c r="D17" s="193" t="s">
        <v>8</v>
      </c>
      <c r="E17" s="194" t="s">
        <v>9</v>
      </c>
      <c r="F17" s="193" t="s">
        <v>228</v>
      </c>
      <c r="G17" s="194" t="s">
        <v>229</v>
      </c>
      <c r="H17" s="184" t="s">
        <v>10</v>
      </c>
      <c r="I17" s="177" t="s">
        <v>54</v>
      </c>
      <c r="J17" s="177" t="s">
        <v>76</v>
      </c>
      <c r="K17" s="221"/>
      <c r="L17" s="189" t="s">
        <v>54</v>
      </c>
      <c r="M17" s="189"/>
      <c r="N17" s="221"/>
      <c r="Q17" s="189">
        <v>1</v>
      </c>
      <c r="R17" s="189" t="str">
        <f>"　　　　　"</f>
        <v>　　　　　</v>
      </c>
      <c r="S17" s="217"/>
      <c r="T17" s="276" t="s">
        <v>16</v>
      </c>
      <c r="U17" s="277" t="s">
        <v>0</v>
      </c>
      <c r="V17" s="277" t="s">
        <v>10</v>
      </c>
      <c r="W17" s="277" t="s">
        <v>140</v>
      </c>
      <c r="X17" s="278" t="s">
        <v>141</v>
      </c>
      <c r="Y17" s="217"/>
      <c r="AH17" s="276" t="s">
        <v>16</v>
      </c>
      <c r="AI17" s="390" t="s">
        <v>262</v>
      </c>
      <c r="AJ17" s="277" t="s">
        <v>0</v>
      </c>
      <c r="AK17" s="278" t="s">
        <v>10</v>
      </c>
      <c r="AL17" s="217"/>
    </row>
    <row r="18" spans="1:38" ht="15" customHeight="1" x14ac:dyDescent="0.15">
      <c r="A18" s="221"/>
      <c r="B18" s="197">
        <v>1</v>
      </c>
      <c r="C18" s="198" t="str">
        <f t="shared" ref="C18:C25" si="19">IF(O18=0,"",$G$15)</f>
        <v>美作北</v>
      </c>
      <c r="D18" s="223" t="s">
        <v>89</v>
      </c>
      <c r="E18" s="224" t="s">
        <v>90</v>
      </c>
      <c r="F18" s="225" t="str">
        <f t="shared" ref="F18:G25" si="20">PHONETIC(D18)</f>
        <v>ひがし</v>
      </c>
      <c r="G18" s="226" t="str">
        <f t="shared" si="20"/>
        <v>こういちろう</v>
      </c>
      <c r="H18" s="227">
        <v>3</v>
      </c>
      <c r="I18" s="227">
        <v>1</v>
      </c>
      <c r="J18" s="227"/>
      <c r="K18" s="221"/>
      <c r="L18" s="204" t="s">
        <v>142</v>
      </c>
      <c r="M18" s="204">
        <v>1</v>
      </c>
      <c r="N18" s="221"/>
      <c r="O18" s="189">
        <f t="shared" ref="O18:O25" si="21">LEN(D18)+LEN(E18)</f>
        <v>6</v>
      </c>
      <c r="P18" s="205" t="str">
        <f t="shared" ref="P18:P25" si="22">LOOKUP(O18,Q$16:Q$25,R$16:R$25)</f>
        <v/>
      </c>
      <c r="Q18" s="189">
        <v>2</v>
      </c>
      <c r="R18" s="189" t="str">
        <f>"　　　"</f>
        <v>　　　</v>
      </c>
      <c r="S18" s="217"/>
      <c r="T18" s="344" t="str">
        <f t="shared" ref="T18:T25" si="23">IF(O18=0,"",CONCATENATE(D18,P18,E18))</f>
        <v>比嘉氏浩一郎</v>
      </c>
      <c r="U18" s="345" t="str">
        <f t="shared" ref="U18:U25" si="24">IF(O18=0,"",$G$15)</f>
        <v>美作北</v>
      </c>
      <c r="V18" s="264">
        <f t="shared" ref="V18:V25" si="25">IF(H18="","",H18)</f>
        <v>3</v>
      </c>
      <c r="W18" s="345" t="str">
        <f t="shared" ref="W18:W25" si="26">IF(O18=0,"",$H$15)</f>
        <v>美作</v>
      </c>
      <c r="X18" s="265">
        <f t="shared" ref="X18:X25" si="27">IF(I18="","",I18)</f>
        <v>1</v>
      </c>
      <c r="Y18" s="217"/>
      <c r="Z18" s="182">
        <f>LEN(D18)</f>
        <v>3</v>
      </c>
      <c r="AA18" s="182" t="str">
        <f>MID(D18,1,1)</f>
        <v>比</v>
      </c>
      <c r="AB18" s="182" t="str">
        <f t="shared" ref="AB18:AB25" si="28">IF(Z18=3,MID(D18,2,1),"　")</f>
        <v>嘉</v>
      </c>
      <c r="AC18" s="182" t="str">
        <f t="shared" ref="AC18:AC25" si="29">IF(Z18=3,MID(D18,3,1),IF(Z18=2,MID(D18,2,1),"　"))</f>
        <v>氏</v>
      </c>
      <c r="AD18" s="182">
        <f>LEN(E18)</f>
        <v>3</v>
      </c>
      <c r="AE18" s="182" t="str">
        <f t="shared" ref="AE18:AE25" si="30">IF(AD18&gt;1,MID(E18,1,1),"　")</f>
        <v>浩</v>
      </c>
      <c r="AF18" s="182" t="str">
        <f t="shared" ref="AF18:AF25" si="31">IF(AD18=3,MID(E18,2,1),"　")</f>
        <v>一</v>
      </c>
      <c r="AG18" s="182" t="str">
        <f t="shared" ref="AG18:AG25" si="32">IF(AD18=3,MID(E18,3,1),IF(AD18=2,MID(E18,2,1),MID(E18,1,1)))</f>
        <v>郎</v>
      </c>
      <c r="AH18" s="274" t="str">
        <f t="shared" ref="AH18:AH25" si="33">IF(O18&gt;6,CONCATENATE(D18,"　",E18),CONCATENATE(AA18,AB18,AC18,"　",AE18,AF18,AG18))</f>
        <v>比嘉氏　浩一郎</v>
      </c>
      <c r="AI18" s="391" t="str">
        <f t="shared" ref="AI18:AI25" si="34">CONCATENATE(F18,"　",G18)</f>
        <v>ひがし　こういちろう</v>
      </c>
      <c r="AJ18" s="275" t="str">
        <f t="shared" ref="AJ18:AK25" si="35">U18</f>
        <v>美作北</v>
      </c>
      <c r="AK18" s="279">
        <f t="shared" si="35"/>
        <v>3</v>
      </c>
      <c r="AL18" s="217"/>
    </row>
    <row r="19" spans="1:38" ht="15" customHeight="1" x14ac:dyDescent="0.15">
      <c r="A19" s="221"/>
      <c r="B19" s="206">
        <v>2</v>
      </c>
      <c r="C19" s="207" t="str">
        <f t="shared" si="19"/>
        <v>美作北</v>
      </c>
      <c r="D19" s="225" t="s">
        <v>91</v>
      </c>
      <c r="E19" s="226" t="s">
        <v>92</v>
      </c>
      <c r="F19" s="225" t="str">
        <f t="shared" si="20"/>
        <v>にし</v>
      </c>
      <c r="G19" s="226" t="str">
        <f t="shared" si="20"/>
        <v>あきら</v>
      </c>
      <c r="H19" s="228">
        <v>2</v>
      </c>
      <c r="I19" s="228">
        <v>2</v>
      </c>
      <c r="J19" s="228"/>
      <c r="K19" s="221"/>
      <c r="L19" s="204" t="s">
        <v>143</v>
      </c>
      <c r="M19" s="204">
        <v>2</v>
      </c>
      <c r="N19" s="221"/>
      <c r="O19" s="189">
        <f t="shared" si="21"/>
        <v>3</v>
      </c>
      <c r="P19" s="205" t="str">
        <f t="shared" si="22"/>
        <v>　　</v>
      </c>
      <c r="Q19" s="189">
        <v>3</v>
      </c>
      <c r="R19" s="189" t="str">
        <f>"　　"</f>
        <v>　　</v>
      </c>
      <c r="S19" s="217"/>
      <c r="T19" s="266" t="str">
        <f t="shared" si="23"/>
        <v>爾志　　輝</v>
      </c>
      <c r="U19" s="267" t="str">
        <f t="shared" si="24"/>
        <v>美作北</v>
      </c>
      <c r="V19" s="270">
        <f t="shared" si="25"/>
        <v>2</v>
      </c>
      <c r="W19" s="267" t="str">
        <f t="shared" si="26"/>
        <v>美作</v>
      </c>
      <c r="X19" s="271">
        <f t="shared" si="27"/>
        <v>2</v>
      </c>
      <c r="Y19" s="217"/>
      <c r="Z19" s="182">
        <f>LEN(D19)</f>
        <v>2</v>
      </c>
      <c r="AA19" s="182" t="str">
        <f>MID(D19,1,1)</f>
        <v>爾</v>
      </c>
      <c r="AB19" s="182" t="str">
        <f t="shared" si="28"/>
        <v>　</v>
      </c>
      <c r="AC19" s="182" t="str">
        <f t="shared" si="29"/>
        <v>志</v>
      </c>
      <c r="AD19" s="182">
        <f>LEN(E19)</f>
        <v>1</v>
      </c>
      <c r="AE19" s="182" t="str">
        <f t="shared" si="30"/>
        <v>　</v>
      </c>
      <c r="AF19" s="182" t="str">
        <f t="shared" si="31"/>
        <v>　</v>
      </c>
      <c r="AG19" s="182" t="str">
        <f t="shared" si="32"/>
        <v>輝</v>
      </c>
      <c r="AH19" s="266" t="str">
        <f t="shared" si="33"/>
        <v>爾　志　　　輝</v>
      </c>
      <c r="AI19" s="392" t="str">
        <f t="shared" si="34"/>
        <v>にし　あきら</v>
      </c>
      <c r="AJ19" s="267" t="str">
        <f t="shared" si="35"/>
        <v>美作北</v>
      </c>
      <c r="AK19" s="271">
        <f t="shared" si="35"/>
        <v>2</v>
      </c>
      <c r="AL19" s="217"/>
    </row>
    <row r="20" spans="1:38" ht="15" customHeight="1" x14ac:dyDescent="0.15">
      <c r="A20" s="221"/>
      <c r="B20" s="206">
        <v>3</v>
      </c>
      <c r="C20" s="207" t="str">
        <f t="shared" si="19"/>
        <v>美作北</v>
      </c>
      <c r="D20" s="225" t="s">
        <v>93</v>
      </c>
      <c r="E20" s="226" t="s">
        <v>94</v>
      </c>
      <c r="F20" s="225" t="str">
        <f t="shared" si="20"/>
        <v>みなみ</v>
      </c>
      <c r="G20" s="226" t="str">
        <f t="shared" si="20"/>
        <v>しょうざぶろう</v>
      </c>
      <c r="H20" s="228">
        <v>1</v>
      </c>
      <c r="I20" s="228">
        <v>3</v>
      </c>
      <c r="J20" s="228"/>
      <c r="K20" s="221"/>
      <c r="L20" s="204" t="s">
        <v>144</v>
      </c>
      <c r="M20" s="204">
        <v>3</v>
      </c>
      <c r="N20" s="221"/>
      <c r="O20" s="189">
        <f t="shared" si="21"/>
        <v>5</v>
      </c>
      <c r="P20" s="205" t="str">
        <f t="shared" si="22"/>
        <v/>
      </c>
      <c r="Q20" s="189">
        <v>4</v>
      </c>
      <c r="R20" s="189" t="str">
        <f>"　"</f>
        <v>　</v>
      </c>
      <c r="S20" s="217"/>
      <c r="T20" s="266" t="str">
        <f t="shared" si="23"/>
        <v>美波祥三郎</v>
      </c>
      <c r="U20" s="267" t="str">
        <f t="shared" si="24"/>
        <v>美作北</v>
      </c>
      <c r="V20" s="270">
        <f t="shared" si="25"/>
        <v>1</v>
      </c>
      <c r="W20" s="267" t="str">
        <f t="shared" si="26"/>
        <v>美作</v>
      </c>
      <c r="X20" s="271">
        <f t="shared" si="27"/>
        <v>3</v>
      </c>
      <c r="Y20" s="217"/>
      <c r="Z20" s="182">
        <f t="shared" ref="Z20:Z24" si="36">LEN(D20)</f>
        <v>2</v>
      </c>
      <c r="AA20" s="182" t="str">
        <f t="shared" ref="AA20:AA24" si="37">MID(D20,1,1)</f>
        <v>美</v>
      </c>
      <c r="AB20" s="182" t="str">
        <f t="shared" si="28"/>
        <v>　</v>
      </c>
      <c r="AC20" s="182" t="str">
        <f t="shared" si="29"/>
        <v>波</v>
      </c>
      <c r="AD20" s="182">
        <f t="shared" ref="AD20:AD24" si="38">LEN(E20)</f>
        <v>3</v>
      </c>
      <c r="AE20" s="182" t="str">
        <f t="shared" si="30"/>
        <v>祥</v>
      </c>
      <c r="AF20" s="182" t="str">
        <f t="shared" si="31"/>
        <v>三</v>
      </c>
      <c r="AG20" s="182" t="str">
        <f t="shared" si="32"/>
        <v>郎</v>
      </c>
      <c r="AH20" s="266" t="str">
        <f t="shared" si="33"/>
        <v>美　波　祥三郎</v>
      </c>
      <c r="AI20" s="392" t="str">
        <f t="shared" si="34"/>
        <v>みなみ　しょうざぶろう</v>
      </c>
      <c r="AJ20" s="267" t="str">
        <f t="shared" si="35"/>
        <v>美作北</v>
      </c>
      <c r="AK20" s="271">
        <f t="shared" si="35"/>
        <v>1</v>
      </c>
      <c r="AL20" s="217"/>
    </row>
    <row r="21" spans="1:38" ht="15" customHeight="1" x14ac:dyDescent="0.15">
      <c r="A21" s="221"/>
      <c r="B21" s="206">
        <v>4</v>
      </c>
      <c r="C21" s="207" t="str">
        <f t="shared" si="19"/>
        <v>美作北</v>
      </c>
      <c r="D21" s="225" t="s">
        <v>95</v>
      </c>
      <c r="E21" s="226" t="s">
        <v>96</v>
      </c>
      <c r="F21" s="225" t="str">
        <f t="shared" si="20"/>
        <v>きた</v>
      </c>
      <c r="G21" s="226" t="str">
        <f t="shared" si="20"/>
        <v>たろう</v>
      </c>
      <c r="H21" s="228">
        <v>1</v>
      </c>
      <c r="I21" s="228">
        <v>3</v>
      </c>
      <c r="J21" s="228"/>
      <c r="K21" s="221"/>
      <c r="L21" s="204" t="s">
        <v>244</v>
      </c>
      <c r="M21" s="204">
        <v>8</v>
      </c>
      <c r="N21" s="221"/>
      <c r="O21" s="189">
        <f t="shared" si="21"/>
        <v>4</v>
      </c>
      <c r="P21" s="205" t="str">
        <f t="shared" si="22"/>
        <v>　</v>
      </c>
      <c r="Q21" s="189">
        <v>5</v>
      </c>
      <c r="R21" s="189" t="str">
        <f>""</f>
        <v/>
      </c>
      <c r="S21" s="217"/>
      <c r="T21" s="266" t="str">
        <f t="shared" si="23"/>
        <v>喜多　太郎</v>
      </c>
      <c r="U21" s="267" t="str">
        <f t="shared" si="24"/>
        <v>美作北</v>
      </c>
      <c r="V21" s="270">
        <f t="shared" si="25"/>
        <v>1</v>
      </c>
      <c r="W21" s="267" t="str">
        <f t="shared" si="26"/>
        <v>美作</v>
      </c>
      <c r="X21" s="271">
        <f t="shared" si="27"/>
        <v>3</v>
      </c>
      <c r="Y21" s="217"/>
      <c r="Z21" s="182">
        <f t="shared" si="36"/>
        <v>2</v>
      </c>
      <c r="AA21" s="182" t="str">
        <f t="shared" si="37"/>
        <v>喜</v>
      </c>
      <c r="AB21" s="182" t="str">
        <f t="shared" si="28"/>
        <v>　</v>
      </c>
      <c r="AC21" s="182" t="str">
        <f t="shared" si="29"/>
        <v>多</v>
      </c>
      <c r="AD21" s="182">
        <f t="shared" si="38"/>
        <v>2</v>
      </c>
      <c r="AE21" s="182" t="str">
        <f t="shared" si="30"/>
        <v>太</v>
      </c>
      <c r="AF21" s="182" t="str">
        <f t="shared" si="31"/>
        <v>　</v>
      </c>
      <c r="AG21" s="182" t="str">
        <f t="shared" si="32"/>
        <v>郎</v>
      </c>
      <c r="AH21" s="266" t="str">
        <f t="shared" si="33"/>
        <v>喜　多　太　郎</v>
      </c>
      <c r="AI21" s="392" t="str">
        <f t="shared" si="34"/>
        <v>きた　たろう</v>
      </c>
      <c r="AJ21" s="267" t="str">
        <f t="shared" si="35"/>
        <v>美作北</v>
      </c>
      <c r="AK21" s="271">
        <f t="shared" si="35"/>
        <v>1</v>
      </c>
      <c r="AL21" s="217"/>
    </row>
    <row r="22" spans="1:38" ht="15" customHeight="1" x14ac:dyDescent="0.15">
      <c r="A22" s="221"/>
      <c r="B22" s="206">
        <v>5</v>
      </c>
      <c r="C22" s="207" t="str">
        <f t="shared" si="19"/>
        <v>美作北</v>
      </c>
      <c r="D22" s="225" t="s">
        <v>97</v>
      </c>
      <c r="E22" s="226" t="s">
        <v>98</v>
      </c>
      <c r="F22" s="225" t="str">
        <f t="shared" si="20"/>
        <v>うえ</v>
      </c>
      <c r="G22" s="226" t="str">
        <f t="shared" si="20"/>
        <v>ひかる</v>
      </c>
      <c r="H22" s="228">
        <v>2</v>
      </c>
      <c r="I22" s="228">
        <v>8</v>
      </c>
      <c r="J22" s="228"/>
      <c r="K22" s="221"/>
      <c r="L22" s="204" t="s">
        <v>245</v>
      </c>
      <c r="M22" s="204">
        <v>16</v>
      </c>
      <c r="N22" s="221"/>
      <c r="O22" s="189">
        <f t="shared" si="21"/>
        <v>3</v>
      </c>
      <c r="P22" s="205" t="str">
        <f t="shared" si="22"/>
        <v>　　</v>
      </c>
      <c r="Q22" s="189">
        <v>6</v>
      </c>
      <c r="R22" s="189" t="str">
        <f>""</f>
        <v/>
      </c>
      <c r="S22" s="217"/>
      <c r="T22" s="266" t="str">
        <f t="shared" si="23"/>
        <v>宇江　　輝</v>
      </c>
      <c r="U22" s="267" t="str">
        <f t="shared" si="24"/>
        <v>美作北</v>
      </c>
      <c r="V22" s="270">
        <f t="shared" si="25"/>
        <v>2</v>
      </c>
      <c r="W22" s="267" t="str">
        <f t="shared" si="26"/>
        <v>美作</v>
      </c>
      <c r="X22" s="271">
        <f t="shared" si="27"/>
        <v>8</v>
      </c>
      <c r="Y22" s="217"/>
      <c r="Z22" s="182">
        <f t="shared" si="36"/>
        <v>2</v>
      </c>
      <c r="AA22" s="182" t="str">
        <f t="shared" si="37"/>
        <v>宇</v>
      </c>
      <c r="AB22" s="182" t="str">
        <f t="shared" si="28"/>
        <v>　</v>
      </c>
      <c r="AC22" s="182" t="str">
        <f t="shared" si="29"/>
        <v>江</v>
      </c>
      <c r="AD22" s="182">
        <f t="shared" si="38"/>
        <v>1</v>
      </c>
      <c r="AE22" s="182" t="str">
        <f t="shared" si="30"/>
        <v>　</v>
      </c>
      <c r="AF22" s="182" t="str">
        <f t="shared" si="31"/>
        <v>　</v>
      </c>
      <c r="AG22" s="182" t="str">
        <f t="shared" si="32"/>
        <v>輝</v>
      </c>
      <c r="AH22" s="266" t="str">
        <f t="shared" si="33"/>
        <v>宇　江　　　輝</v>
      </c>
      <c r="AI22" s="392" t="str">
        <f t="shared" si="34"/>
        <v>うえ　ひかる</v>
      </c>
      <c r="AJ22" s="267" t="str">
        <f t="shared" si="35"/>
        <v>美作北</v>
      </c>
      <c r="AK22" s="271">
        <f t="shared" si="35"/>
        <v>2</v>
      </c>
      <c r="AL22" s="217"/>
    </row>
    <row r="23" spans="1:38" ht="15" customHeight="1" x14ac:dyDescent="0.15">
      <c r="A23" s="221"/>
      <c r="B23" s="206">
        <v>6</v>
      </c>
      <c r="C23" s="207" t="str">
        <f t="shared" si="19"/>
        <v>美作北</v>
      </c>
      <c r="D23" s="225" t="s">
        <v>99</v>
      </c>
      <c r="E23" s="226" t="s">
        <v>100</v>
      </c>
      <c r="F23" s="225" t="str">
        <f t="shared" si="20"/>
        <v>なか</v>
      </c>
      <c r="G23" s="226" t="str">
        <f t="shared" si="20"/>
        <v>はじめ</v>
      </c>
      <c r="H23" s="228">
        <v>3</v>
      </c>
      <c r="I23" s="228">
        <v>8</v>
      </c>
      <c r="J23" s="228"/>
      <c r="K23" s="221"/>
      <c r="L23" s="204" t="s">
        <v>246</v>
      </c>
      <c r="M23" s="204">
        <v>32</v>
      </c>
      <c r="N23" s="221"/>
      <c r="O23" s="189">
        <f t="shared" si="21"/>
        <v>2</v>
      </c>
      <c r="P23" s="205" t="str">
        <f t="shared" si="22"/>
        <v>　　　</v>
      </c>
      <c r="Q23" s="189">
        <v>7</v>
      </c>
      <c r="R23" s="189" t="str">
        <f>""</f>
        <v/>
      </c>
      <c r="S23" s="217"/>
      <c r="T23" s="266" t="str">
        <f t="shared" si="23"/>
        <v>中　　　一</v>
      </c>
      <c r="U23" s="267" t="str">
        <f t="shared" si="24"/>
        <v>美作北</v>
      </c>
      <c r="V23" s="270">
        <f t="shared" si="25"/>
        <v>3</v>
      </c>
      <c r="W23" s="267" t="str">
        <f t="shared" si="26"/>
        <v>美作</v>
      </c>
      <c r="X23" s="271">
        <f t="shared" si="27"/>
        <v>8</v>
      </c>
      <c r="Y23" s="217"/>
      <c r="Z23" s="182">
        <f t="shared" si="36"/>
        <v>1</v>
      </c>
      <c r="AA23" s="182" t="str">
        <f>MID(D23,1,1)</f>
        <v>中</v>
      </c>
      <c r="AB23" s="182" t="str">
        <f t="shared" si="28"/>
        <v>　</v>
      </c>
      <c r="AC23" s="182" t="str">
        <f t="shared" si="29"/>
        <v>　</v>
      </c>
      <c r="AD23" s="182">
        <f t="shared" si="38"/>
        <v>1</v>
      </c>
      <c r="AE23" s="182" t="str">
        <f t="shared" si="30"/>
        <v>　</v>
      </c>
      <c r="AF23" s="182" t="str">
        <f t="shared" si="31"/>
        <v>　</v>
      </c>
      <c r="AG23" s="182" t="str">
        <f t="shared" si="32"/>
        <v>一</v>
      </c>
      <c r="AH23" s="266" t="str">
        <f t="shared" si="33"/>
        <v>中　　　　　一</v>
      </c>
      <c r="AI23" s="392" t="str">
        <f t="shared" si="34"/>
        <v>なか　はじめ</v>
      </c>
      <c r="AJ23" s="267" t="str">
        <f t="shared" si="35"/>
        <v>美作北</v>
      </c>
      <c r="AK23" s="271">
        <f t="shared" si="35"/>
        <v>3</v>
      </c>
      <c r="AL23" s="217"/>
    </row>
    <row r="24" spans="1:38" ht="15" customHeight="1" x14ac:dyDescent="0.15">
      <c r="A24" s="221"/>
      <c r="B24" s="209">
        <v>7</v>
      </c>
      <c r="C24" s="207" t="str">
        <f t="shared" si="19"/>
        <v>美作北</v>
      </c>
      <c r="D24" s="225" t="s">
        <v>101</v>
      </c>
      <c r="E24" s="226" t="s">
        <v>102</v>
      </c>
      <c r="F24" s="225" t="str">
        <f t="shared" si="20"/>
        <v>した</v>
      </c>
      <c r="G24" s="226" t="str">
        <f t="shared" si="20"/>
        <v>しんざぶろう</v>
      </c>
      <c r="H24" s="228">
        <v>3</v>
      </c>
      <c r="I24" s="229">
        <v>16</v>
      </c>
      <c r="J24" s="229"/>
      <c r="K24" s="221"/>
      <c r="L24" s="221"/>
      <c r="M24" s="221"/>
      <c r="N24" s="221"/>
      <c r="O24" s="189">
        <f t="shared" si="21"/>
        <v>5</v>
      </c>
      <c r="P24" s="205" t="str">
        <f t="shared" si="22"/>
        <v/>
      </c>
      <c r="Q24" s="189">
        <v>8</v>
      </c>
      <c r="R24" s="189" t="str">
        <f>""</f>
        <v/>
      </c>
      <c r="S24" s="217"/>
      <c r="T24" s="266" t="str">
        <f t="shared" si="23"/>
        <v>志多信三郎</v>
      </c>
      <c r="U24" s="267" t="str">
        <f t="shared" si="24"/>
        <v>美作北</v>
      </c>
      <c r="V24" s="270">
        <f t="shared" si="25"/>
        <v>3</v>
      </c>
      <c r="W24" s="267" t="str">
        <f t="shared" si="26"/>
        <v>美作</v>
      </c>
      <c r="X24" s="271">
        <f t="shared" si="27"/>
        <v>16</v>
      </c>
      <c r="Y24" s="217"/>
      <c r="Z24" s="182">
        <f t="shared" si="36"/>
        <v>2</v>
      </c>
      <c r="AA24" s="182" t="str">
        <f t="shared" si="37"/>
        <v>志</v>
      </c>
      <c r="AB24" s="182" t="str">
        <f t="shared" si="28"/>
        <v>　</v>
      </c>
      <c r="AC24" s="182" t="str">
        <f t="shared" si="29"/>
        <v>多</v>
      </c>
      <c r="AD24" s="182">
        <f t="shared" si="38"/>
        <v>3</v>
      </c>
      <c r="AE24" s="182" t="str">
        <f t="shared" si="30"/>
        <v>信</v>
      </c>
      <c r="AF24" s="182" t="str">
        <f t="shared" si="31"/>
        <v>三</v>
      </c>
      <c r="AG24" s="182" t="str">
        <f t="shared" si="32"/>
        <v>郎</v>
      </c>
      <c r="AH24" s="266" t="str">
        <f t="shared" si="33"/>
        <v>志　多　信三郎</v>
      </c>
      <c r="AI24" s="392" t="str">
        <f t="shared" si="34"/>
        <v>した　しんざぶろう</v>
      </c>
      <c r="AJ24" s="267" t="str">
        <f t="shared" si="35"/>
        <v>美作北</v>
      </c>
      <c r="AK24" s="271">
        <f t="shared" si="35"/>
        <v>3</v>
      </c>
      <c r="AL24" s="217"/>
    </row>
    <row r="25" spans="1:38" ht="15" customHeight="1" x14ac:dyDescent="0.15">
      <c r="A25" s="221"/>
      <c r="B25" s="211">
        <v>8</v>
      </c>
      <c r="C25" s="212" t="str">
        <f t="shared" si="19"/>
        <v>美作北</v>
      </c>
      <c r="D25" s="230" t="s">
        <v>247</v>
      </c>
      <c r="E25" s="231" t="s">
        <v>186</v>
      </c>
      <c r="F25" s="230" t="str">
        <f t="shared" si="20"/>
        <v>れおなるど</v>
      </c>
      <c r="G25" s="231" t="str">
        <f t="shared" si="20"/>
        <v>きょうしろう</v>
      </c>
      <c r="H25" s="232">
        <v>3</v>
      </c>
      <c r="I25" s="232">
        <v>32</v>
      </c>
      <c r="J25" s="232" t="s">
        <v>248</v>
      </c>
      <c r="K25" s="221"/>
      <c r="L25" s="221"/>
      <c r="M25" s="221"/>
      <c r="N25" s="221"/>
      <c r="O25" s="189">
        <f t="shared" si="21"/>
        <v>8</v>
      </c>
      <c r="P25" s="205" t="str">
        <f t="shared" si="22"/>
        <v/>
      </c>
      <c r="Q25" s="189">
        <v>9</v>
      </c>
      <c r="R25" s="189" t="str">
        <f>""</f>
        <v/>
      </c>
      <c r="S25" s="217"/>
      <c r="T25" s="268" t="str">
        <f t="shared" si="23"/>
        <v>レオナルド京四朗</v>
      </c>
      <c r="U25" s="269" t="str">
        <f t="shared" si="24"/>
        <v>美作北</v>
      </c>
      <c r="V25" s="272">
        <f t="shared" si="25"/>
        <v>3</v>
      </c>
      <c r="W25" s="269" t="str">
        <f t="shared" si="26"/>
        <v>美作</v>
      </c>
      <c r="X25" s="273">
        <f t="shared" si="27"/>
        <v>32</v>
      </c>
      <c r="Y25" s="217"/>
      <c r="Z25" s="182">
        <f t="shared" ref="Z25" si="39">LEN(D25)</f>
        <v>5</v>
      </c>
      <c r="AA25" s="182" t="str">
        <f t="shared" ref="AA25" si="40">MID(D25,1,1)</f>
        <v>レ</v>
      </c>
      <c r="AB25" s="182" t="str">
        <f t="shared" si="28"/>
        <v>　</v>
      </c>
      <c r="AC25" s="182" t="str">
        <f t="shared" si="29"/>
        <v>　</v>
      </c>
      <c r="AD25" s="182">
        <f t="shared" ref="AD25" si="41">LEN(E25)</f>
        <v>3</v>
      </c>
      <c r="AE25" s="182" t="str">
        <f t="shared" si="30"/>
        <v>京</v>
      </c>
      <c r="AF25" s="182" t="str">
        <f t="shared" si="31"/>
        <v>四</v>
      </c>
      <c r="AG25" s="182" t="str">
        <f t="shared" si="32"/>
        <v>朗</v>
      </c>
      <c r="AH25" s="268" t="str">
        <f t="shared" si="33"/>
        <v>レオナルド　京四朗</v>
      </c>
      <c r="AI25" s="393" t="str">
        <f t="shared" si="34"/>
        <v>れおなるど　きょうしろう</v>
      </c>
      <c r="AJ25" s="269" t="str">
        <f t="shared" si="35"/>
        <v>美作北</v>
      </c>
      <c r="AK25" s="273">
        <f t="shared" si="35"/>
        <v>3</v>
      </c>
      <c r="AL25" s="217"/>
    </row>
    <row r="26" spans="1:38" s="174" customFormat="1" ht="9.75" customHeight="1" x14ac:dyDescent="0.15">
      <c r="A26" s="217"/>
      <c r="B26" s="218"/>
      <c r="C26" s="218"/>
      <c r="D26" s="217"/>
      <c r="E26" s="219"/>
      <c r="F26" s="217"/>
      <c r="G26" s="220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</row>
    <row r="27" spans="1:38" ht="23.25" hidden="1" customHeight="1" x14ac:dyDescent="0.15">
      <c r="B27" s="182"/>
      <c r="S27" s="182"/>
    </row>
    <row r="28" spans="1:38" ht="23.25" hidden="1" customHeight="1" x14ac:dyDescent="0.15">
      <c r="B28" s="182"/>
      <c r="S28" s="182"/>
    </row>
    <row r="29" spans="1:38" ht="23.25" hidden="1" customHeight="1" x14ac:dyDescent="0.15">
      <c r="B29" s="182"/>
      <c r="S29" s="182"/>
    </row>
  </sheetData>
  <sheetProtection sheet="1" objects="1" scenarios="1"/>
  <mergeCells count="1">
    <mergeCell ref="D15:F15"/>
  </mergeCells>
  <phoneticPr fontId="3" type="Hiragana"/>
  <dataValidations count="2">
    <dataValidation imeMode="on" allowBlank="1" showInputMessage="1" showErrorMessage="1" sqref="A1:G1048576 J1:XFD1048576 H1:I4 H13:I1048576"/>
    <dataValidation imeMode="off" allowBlank="1" showInputMessage="1" showErrorMessage="1" sqref="H5:I12"/>
  </dataValidations>
  <printOptions horizontalCentered="1"/>
  <pageMargins left="0.39370078740157483" right="0.39370078740157483" top="0.39370078740157483" bottom="0.39370078740157483" header="0.51181102362204722" footer="0.51181102362204722"/>
  <pageSetup paperSize="13" scale="98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BB33"/>
  <sheetViews>
    <sheetView workbookViewId="0">
      <selection activeCell="C5" sqref="C5"/>
    </sheetView>
  </sheetViews>
  <sheetFormatPr defaultColWidth="0" defaultRowHeight="0" customHeight="1" zeroHeight="1" x14ac:dyDescent="0.15"/>
  <cols>
    <col min="1" max="1" width="3.7109375" style="182" customWidth="1"/>
    <col min="2" max="2" width="9.140625" style="174" customWidth="1"/>
    <col min="3" max="4" width="10.7109375" style="182" customWidth="1"/>
    <col min="5" max="6" width="20.140625" style="182" customWidth="1"/>
    <col min="7" max="7" width="9.7109375" style="182" customWidth="1"/>
    <col min="8" max="8" width="1.7109375" style="182" customWidth="1"/>
    <col min="9" max="12" width="0" style="182" hidden="1" customWidth="1"/>
    <col min="13" max="13" width="23.85546875" style="182" bestFit="1" customWidth="1"/>
    <col min="14" max="15" width="16.140625" style="182" bestFit="1" customWidth="1"/>
    <col min="16" max="16" width="16.140625" style="182" customWidth="1"/>
    <col min="17" max="17" width="4.7109375" style="182" customWidth="1"/>
    <col min="18" max="18" width="16.140625" style="182" bestFit="1" customWidth="1"/>
    <col min="19" max="19" width="16.140625" style="182" customWidth="1"/>
    <col min="20" max="20" width="4.7109375" style="182" customWidth="1"/>
    <col min="21" max="21" width="16.140625" style="182" bestFit="1" customWidth="1"/>
    <col min="22" max="22" width="16.140625" style="182" customWidth="1"/>
    <col min="23" max="23" width="4.7109375" style="182" customWidth="1"/>
    <col min="24" max="24" width="16.140625" style="182" bestFit="1" customWidth="1"/>
    <col min="25" max="25" width="16.140625" style="182" customWidth="1"/>
    <col min="26" max="26" width="4.7109375" style="182" customWidth="1"/>
    <col min="27" max="27" width="16.140625" style="182" bestFit="1" customWidth="1"/>
    <col min="28" max="28" width="16.140625" style="182" customWidth="1"/>
    <col min="29" max="29" width="4.7109375" style="182" customWidth="1"/>
    <col min="30" max="30" width="16.140625" style="182" bestFit="1" customWidth="1"/>
    <col min="31" max="31" width="16.140625" style="182" customWidth="1"/>
    <col min="32" max="32" width="4.7109375" style="182" customWidth="1"/>
    <col min="33" max="33" width="16.140625" style="182" bestFit="1" customWidth="1"/>
    <col min="34" max="34" width="16.140625" style="182" customWidth="1"/>
    <col min="35" max="35" width="4.7109375" style="182" customWidth="1"/>
    <col min="36" max="36" width="3.28515625" style="182" customWidth="1"/>
    <col min="37" max="37" width="9.140625" style="182" hidden="1" customWidth="1"/>
    <col min="38" max="54" width="9.140625" hidden="1" customWidth="1"/>
    <col min="55" max="16384" width="9.140625" style="182" hidden="1"/>
  </cols>
  <sheetData>
    <row r="1" spans="1:36" s="174" customFormat="1" ht="15" customHeight="1" x14ac:dyDescent="0.15">
      <c r="A1" s="170"/>
      <c r="B1" s="171" t="s">
        <v>232</v>
      </c>
      <c r="C1" s="170" t="str">
        <f>基礎入力!E2</f>
        <v>※右記地区№を入力して下さい</v>
      </c>
      <c r="D1" s="172" t="s">
        <v>233</v>
      </c>
      <c r="E1" s="170"/>
      <c r="F1" s="173"/>
      <c r="G1" s="170"/>
      <c r="H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</row>
    <row r="2" spans="1:36" ht="15" customHeight="1" x14ac:dyDescent="0.15">
      <c r="A2" s="175"/>
      <c r="B2" s="176" t="s">
        <v>0</v>
      </c>
      <c r="C2" s="233" t="str">
        <f>基礎入力!F11</f>
        <v/>
      </c>
      <c r="D2" s="234"/>
      <c r="E2" s="235"/>
      <c r="F2" s="235"/>
      <c r="G2" s="236" t="str">
        <f>IF(基礎入力!E6="","",基礎入力!E6)</f>
        <v/>
      </c>
      <c r="H2" s="175"/>
      <c r="I2" s="189"/>
      <c r="J2" s="189"/>
      <c r="K2" s="189">
        <v>0</v>
      </c>
      <c r="L2" s="189" t="str">
        <f>"　　　　　"</f>
        <v>　　　　　</v>
      </c>
      <c r="M2" s="170" t="s">
        <v>190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15" customHeight="1" x14ac:dyDescent="0.15">
      <c r="A3" s="175"/>
      <c r="B3" s="237" t="s">
        <v>1</v>
      </c>
      <c r="C3" s="233" t="str">
        <f>IF(基礎入力!E25="","",基礎入力!E25)</f>
        <v/>
      </c>
      <c r="D3" s="234"/>
      <c r="E3" s="235"/>
      <c r="F3" s="235"/>
      <c r="G3" s="238"/>
      <c r="H3" s="175"/>
      <c r="I3" s="189"/>
      <c r="J3" s="189"/>
      <c r="K3" s="189">
        <v>1</v>
      </c>
      <c r="L3" s="189" t="str">
        <f>"　　　　　"</f>
        <v>　　　　　</v>
      </c>
      <c r="M3" s="505" t="s">
        <v>189</v>
      </c>
      <c r="N3" s="507" t="s">
        <v>19</v>
      </c>
      <c r="O3" s="502" t="s">
        <v>2</v>
      </c>
      <c r="P3" s="503"/>
      <c r="Q3" s="504"/>
      <c r="R3" s="502" t="s">
        <v>3</v>
      </c>
      <c r="S3" s="503"/>
      <c r="T3" s="504"/>
      <c r="U3" s="502" t="s">
        <v>4</v>
      </c>
      <c r="V3" s="503"/>
      <c r="W3" s="504"/>
      <c r="X3" s="502" t="s">
        <v>5</v>
      </c>
      <c r="Y3" s="503"/>
      <c r="Z3" s="504"/>
      <c r="AA3" s="502" t="s">
        <v>6</v>
      </c>
      <c r="AB3" s="503"/>
      <c r="AC3" s="504"/>
      <c r="AD3" s="502" t="s">
        <v>191</v>
      </c>
      <c r="AE3" s="503"/>
      <c r="AF3" s="504"/>
      <c r="AG3" s="502" t="s">
        <v>191</v>
      </c>
      <c r="AH3" s="503"/>
      <c r="AI3" s="504"/>
      <c r="AJ3" s="170"/>
    </row>
    <row r="4" spans="1:36" ht="15" customHeight="1" x14ac:dyDescent="0.15">
      <c r="A4" s="175"/>
      <c r="B4" s="239"/>
      <c r="C4" s="240" t="s">
        <v>8</v>
      </c>
      <c r="D4" s="241" t="s">
        <v>9</v>
      </c>
      <c r="E4" s="242" t="s">
        <v>234</v>
      </c>
      <c r="F4" s="243" t="s">
        <v>235</v>
      </c>
      <c r="G4" s="244" t="s">
        <v>10</v>
      </c>
      <c r="H4" s="175"/>
      <c r="I4" s="189"/>
      <c r="J4" s="205"/>
      <c r="K4" s="189">
        <v>2</v>
      </c>
      <c r="L4" s="189" t="str">
        <f>"　　　"</f>
        <v>　　　</v>
      </c>
      <c r="M4" s="506" t="s">
        <v>189</v>
      </c>
      <c r="N4" s="508" t="s">
        <v>19</v>
      </c>
      <c r="O4" s="346" t="s">
        <v>16</v>
      </c>
      <c r="P4" s="394"/>
      <c r="Q4" s="347" t="s">
        <v>10</v>
      </c>
      <c r="R4" s="346" t="s">
        <v>16</v>
      </c>
      <c r="S4" s="394"/>
      <c r="T4" s="347" t="s">
        <v>10</v>
      </c>
      <c r="U4" s="346" t="s">
        <v>16</v>
      </c>
      <c r="V4" s="394"/>
      <c r="W4" s="347" t="s">
        <v>10</v>
      </c>
      <c r="X4" s="346" t="s">
        <v>16</v>
      </c>
      <c r="Y4" s="394"/>
      <c r="Z4" s="347" t="s">
        <v>10</v>
      </c>
      <c r="AA4" s="346" t="s">
        <v>16</v>
      </c>
      <c r="AB4" s="394"/>
      <c r="AC4" s="347" t="s">
        <v>10</v>
      </c>
      <c r="AD4" s="346" t="s">
        <v>16</v>
      </c>
      <c r="AE4" s="394"/>
      <c r="AF4" s="347" t="s">
        <v>10</v>
      </c>
      <c r="AG4" s="346" t="s">
        <v>16</v>
      </c>
      <c r="AH4" s="394"/>
      <c r="AI4" s="347" t="s">
        <v>10</v>
      </c>
      <c r="AJ4" s="170"/>
    </row>
    <row r="5" spans="1:36" ht="15" customHeight="1" x14ac:dyDescent="0.15">
      <c r="A5" s="175"/>
      <c r="B5" s="197" t="s">
        <v>2</v>
      </c>
      <c r="C5" s="199"/>
      <c r="D5" s="200"/>
      <c r="E5" s="201"/>
      <c r="F5" s="202"/>
      <c r="G5" s="203"/>
      <c r="H5" s="216"/>
      <c r="I5" s="249">
        <f>LEN(C5)+LEN(D5)</f>
        <v>0</v>
      </c>
      <c r="J5" s="205" t="str">
        <f>LOOKUP(I5,K$14:K$23,L$14:L$23)</f>
        <v>　　　　　</v>
      </c>
      <c r="K5" s="189">
        <v>3</v>
      </c>
      <c r="L5" s="189" t="str">
        <f>"　　"</f>
        <v>　　</v>
      </c>
      <c r="M5" s="388" t="str">
        <f>C2</f>
        <v/>
      </c>
      <c r="N5" s="389" t="str">
        <f>C3</f>
        <v/>
      </c>
      <c r="O5" s="388" t="str">
        <f>CONCATENATE(C5,J5,D5)</f>
        <v>　　　　　</v>
      </c>
      <c r="P5" s="395" t="str">
        <f>CONCATENATE(E5,"　",F5)</f>
        <v>　</v>
      </c>
      <c r="Q5" s="349" t="str">
        <f>IF(G5="","",G5)</f>
        <v/>
      </c>
      <c r="R5" s="388" t="str">
        <f>CONCATENATE(C6,J6,D6)</f>
        <v>　　　　　</v>
      </c>
      <c r="S5" s="395" t="str">
        <f>CONCATENATE(E6,"　",F6)</f>
        <v>　</v>
      </c>
      <c r="T5" s="349" t="str">
        <f>IF(G6="","",G6)</f>
        <v/>
      </c>
      <c r="U5" s="388" t="str">
        <f>CONCATENATE(C7,J7,D7)</f>
        <v>　　　　　</v>
      </c>
      <c r="V5" s="395" t="str">
        <f>CONCATENATE(E7,"　",F7)</f>
        <v>　</v>
      </c>
      <c r="W5" s="349" t="str">
        <f>IF(G7="","",G7)</f>
        <v/>
      </c>
      <c r="X5" s="388" t="str">
        <f>CONCATENATE(C8,J8,D8)</f>
        <v>　　　　　</v>
      </c>
      <c r="Y5" s="395" t="str">
        <f>CONCATENATE(E8,"　",F8)</f>
        <v>　</v>
      </c>
      <c r="Z5" s="349" t="str">
        <f>IF(G8="","",G8)</f>
        <v/>
      </c>
      <c r="AA5" s="388" t="str">
        <f>CONCATENATE(C9,J9,D9)</f>
        <v>　　　　　</v>
      </c>
      <c r="AB5" s="395" t="str">
        <f>CONCATENATE(E9,"　",F9)</f>
        <v>　</v>
      </c>
      <c r="AC5" s="349" t="str">
        <f>IF(G9="","",G9)</f>
        <v/>
      </c>
      <c r="AD5" s="388" t="str">
        <f>CONCATENATE(C10,J10,D10)</f>
        <v>　　　　　</v>
      </c>
      <c r="AE5" s="395" t="str">
        <f>CONCATENATE(E10,"　",F10)</f>
        <v>　</v>
      </c>
      <c r="AF5" s="349" t="str">
        <f>IF(G10="","",G10)</f>
        <v/>
      </c>
      <c r="AG5" s="388" t="str">
        <f>CONCATENATE(C11,J11,D11)</f>
        <v>　　　　　</v>
      </c>
      <c r="AH5" s="395" t="str">
        <f>CONCATENATE(E11,"　",F11)</f>
        <v>　</v>
      </c>
      <c r="AI5" s="349" t="str">
        <f>IF(G11="","",G11)</f>
        <v/>
      </c>
      <c r="AJ5" s="170"/>
    </row>
    <row r="6" spans="1:36" ht="15" customHeight="1" x14ac:dyDescent="0.15">
      <c r="A6" s="175"/>
      <c r="B6" s="206" t="s">
        <v>3</v>
      </c>
      <c r="C6" s="199"/>
      <c r="D6" s="200"/>
      <c r="E6" s="201"/>
      <c r="F6" s="202"/>
      <c r="G6" s="203"/>
      <c r="H6" s="216"/>
      <c r="I6" s="189">
        <f t="shared" ref="I6:I11" si="0">LEN(C6)+LEN(D6)</f>
        <v>0</v>
      </c>
      <c r="J6" s="205" t="str">
        <f t="shared" ref="J6:J11" si="1">LOOKUP(I6,K$14:K$23,L$14:L$23)</f>
        <v>　　　　　</v>
      </c>
      <c r="K6" s="189">
        <v>4</v>
      </c>
      <c r="L6" s="189" t="str">
        <f>"　"</f>
        <v>　</v>
      </c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</row>
    <row r="7" spans="1:36" ht="15" customHeight="1" x14ac:dyDescent="0.15">
      <c r="A7" s="175"/>
      <c r="B7" s="206" t="s">
        <v>4</v>
      </c>
      <c r="C7" s="201"/>
      <c r="D7" s="202"/>
      <c r="E7" s="201"/>
      <c r="F7" s="202"/>
      <c r="G7" s="208"/>
      <c r="H7" s="216"/>
      <c r="I7" s="189">
        <f t="shared" si="0"/>
        <v>0</v>
      </c>
      <c r="J7" s="205" t="str">
        <f t="shared" si="1"/>
        <v>　　　　　</v>
      </c>
      <c r="K7" s="189">
        <v>5</v>
      </c>
      <c r="L7" s="189" t="str">
        <f>""</f>
        <v/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</row>
    <row r="8" spans="1:36" ht="15" customHeight="1" x14ac:dyDescent="0.15">
      <c r="A8" s="175"/>
      <c r="B8" s="206" t="s">
        <v>5</v>
      </c>
      <c r="C8" s="201"/>
      <c r="D8" s="202"/>
      <c r="E8" s="201"/>
      <c r="F8" s="202"/>
      <c r="G8" s="208"/>
      <c r="H8" s="216"/>
      <c r="I8" s="189">
        <f t="shared" si="0"/>
        <v>0</v>
      </c>
      <c r="J8" s="205" t="str">
        <f t="shared" si="1"/>
        <v>　　　　　</v>
      </c>
      <c r="K8" s="189">
        <v>6</v>
      </c>
      <c r="L8" s="189" t="str">
        <f>""</f>
        <v/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</row>
    <row r="9" spans="1:36" ht="15" customHeight="1" x14ac:dyDescent="0.15">
      <c r="A9" s="175"/>
      <c r="B9" s="206" t="s">
        <v>6</v>
      </c>
      <c r="C9" s="201"/>
      <c r="D9" s="202"/>
      <c r="E9" s="201"/>
      <c r="F9" s="202"/>
      <c r="G9" s="208"/>
      <c r="H9" s="216"/>
      <c r="I9" s="189">
        <f t="shared" si="0"/>
        <v>0</v>
      </c>
      <c r="J9" s="205" t="str">
        <f t="shared" si="1"/>
        <v>　　　　　</v>
      </c>
      <c r="K9" s="189">
        <v>7</v>
      </c>
      <c r="L9" s="189" t="str">
        <f>""</f>
        <v/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</row>
    <row r="10" spans="1:36" ht="15" customHeight="1" x14ac:dyDescent="0.15">
      <c r="A10" s="175"/>
      <c r="B10" s="206" t="s">
        <v>7</v>
      </c>
      <c r="C10" s="201"/>
      <c r="D10" s="202"/>
      <c r="E10" s="201"/>
      <c r="F10" s="202"/>
      <c r="G10" s="208"/>
      <c r="H10" s="216"/>
      <c r="I10" s="189">
        <f t="shared" si="0"/>
        <v>0</v>
      </c>
      <c r="J10" s="205" t="str">
        <f t="shared" si="1"/>
        <v>　　　　　</v>
      </c>
      <c r="K10" s="189">
        <v>8</v>
      </c>
      <c r="L10" s="189" t="str">
        <f>""</f>
        <v/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ht="15" customHeight="1" x14ac:dyDescent="0.15">
      <c r="A11" s="175"/>
      <c r="B11" s="211" t="s">
        <v>7</v>
      </c>
      <c r="C11" s="213"/>
      <c r="D11" s="214"/>
      <c r="E11" s="213"/>
      <c r="F11" s="214"/>
      <c r="G11" s="215"/>
      <c r="H11" s="216"/>
      <c r="I11" s="189">
        <f t="shared" si="0"/>
        <v>0</v>
      </c>
      <c r="J11" s="205" t="str">
        <f t="shared" si="1"/>
        <v>　　　　　</v>
      </c>
      <c r="K11" s="189">
        <v>9</v>
      </c>
      <c r="L11" s="189" t="str">
        <f>""</f>
        <v/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</row>
    <row r="12" spans="1:36" ht="15" customHeight="1" x14ac:dyDescent="0.15">
      <c r="A12" s="175"/>
      <c r="B12" s="170"/>
      <c r="C12" s="216"/>
      <c r="D12" s="216"/>
      <c r="E12" s="216"/>
      <c r="F12" s="216"/>
      <c r="G12" s="216"/>
      <c r="H12" s="216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</row>
    <row r="13" spans="1:36" s="174" customFormat="1" ht="15" customHeight="1" x14ac:dyDescent="0.15">
      <c r="A13" s="217" t="s">
        <v>172</v>
      </c>
      <c r="B13" s="218" t="s">
        <v>232</v>
      </c>
      <c r="C13" s="217" t="str">
        <f>基礎入力!T2</f>
        <v>美作</v>
      </c>
      <c r="D13" s="219" t="s">
        <v>236</v>
      </c>
      <c r="E13" s="217"/>
      <c r="F13" s="220"/>
      <c r="G13" s="217"/>
      <c r="H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</row>
    <row r="14" spans="1:36" ht="15" customHeight="1" x14ac:dyDescent="0.15">
      <c r="A14" s="221"/>
      <c r="B14" s="176" t="s">
        <v>0</v>
      </c>
      <c r="C14" s="233" t="str">
        <f>基礎入力!U11</f>
        <v>美作市立 北 中学校</v>
      </c>
      <c r="D14" s="235"/>
      <c r="E14" s="235"/>
      <c r="F14" s="235"/>
      <c r="G14" s="236" t="str">
        <f>基礎入力!T6</f>
        <v>美作北</v>
      </c>
      <c r="H14" s="221"/>
      <c r="I14" s="189"/>
      <c r="J14" s="189"/>
      <c r="K14" s="189">
        <v>0</v>
      </c>
      <c r="L14" s="189" t="str">
        <f>"　　　　　"</f>
        <v>　　　　　</v>
      </c>
      <c r="M14" s="217" t="s">
        <v>190</v>
      </c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</row>
    <row r="15" spans="1:36" ht="15" customHeight="1" x14ac:dyDescent="0.15">
      <c r="A15" s="221"/>
      <c r="B15" s="237" t="s">
        <v>1</v>
      </c>
      <c r="C15" s="233" t="str">
        <f>IF(基礎入力!T25="","",基礎入力!T25)</f>
        <v>二天　　通</v>
      </c>
      <c r="D15" s="235"/>
      <c r="E15" s="235"/>
      <c r="F15" s="235"/>
      <c r="G15" s="236"/>
      <c r="H15" s="221"/>
      <c r="I15" s="189"/>
      <c r="J15" s="189"/>
      <c r="K15" s="189">
        <v>1</v>
      </c>
      <c r="L15" s="189" t="str">
        <f>"　　　　　"</f>
        <v>　　　　　</v>
      </c>
      <c r="M15" s="505" t="s">
        <v>189</v>
      </c>
      <c r="N15" s="507" t="s">
        <v>19</v>
      </c>
      <c r="O15" s="502" t="s">
        <v>2</v>
      </c>
      <c r="P15" s="503"/>
      <c r="Q15" s="504"/>
      <c r="R15" s="502" t="s">
        <v>3</v>
      </c>
      <c r="S15" s="503"/>
      <c r="T15" s="504"/>
      <c r="U15" s="502" t="s">
        <v>4</v>
      </c>
      <c r="V15" s="503"/>
      <c r="W15" s="504"/>
      <c r="X15" s="502" t="s">
        <v>5</v>
      </c>
      <c r="Y15" s="503"/>
      <c r="Z15" s="504"/>
      <c r="AA15" s="502" t="s">
        <v>6</v>
      </c>
      <c r="AB15" s="503"/>
      <c r="AC15" s="504"/>
      <c r="AD15" s="502" t="s">
        <v>191</v>
      </c>
      <c r="AE15" s="503"/>
      <c r="AF15" s="504"/>
      <c r="AG15" s="502" t="s">
        <v>191</v>
      </c>
      <c r="AH15" s="503"/>
      <c r="AI15" s="504"/>
      <c r="AJ15" s="217"/>
    </row>
    <row r="16" spans="1:36" ht="15" customHeight="1" x14ac:dyDescent="0.15">
      <c r="A16" s="221"/>
      <c r="B16" s="239"/>
      <c r="C16" s="240" t="s">
        <v>8</v>
      </c>
      <c r="D16" s="241" t="s">
        <v>9</v>
      </c>
      <c r="E16" s="240" t="s">
        <v>234</v>
      </c>
      <c r="F16" s="241" t="s">
        <v>235</v>
      </c>
      <c r="G16" s="244" t="s">
        <v>10</v>
      </c>
      <c r="H16" s="221"/>
      <c r="I16" s="189"/>
      <c r="J16" s="205"/>
      <c r="K16" s="189">
        <v>2</v>
      </c>
      <c r="L16" s="189" t="str">
        <f>"　　　"</f>
        <v>　　　</v>
      </c>
      <c r="M16" s="506" t="s">
        <v>189</v>
      </c>
      <c r="N16" s="508" t="s">
        <v>19</v>
      </c>
      <c r="O16" s="346" t="s">
        <v>16</v>
      </c>
      <c r="P16" s="394"/>
      <c r="Q16" s="347" t="s">
        <v>10</v>
      </c>
      <c r="R16" s="346" t="s">
        <v>16</v>
      </c>
      <c r="S16" s="394"/>
      <c r="T16" s="347" t="s">
        <v>10</v>
      </c>
      <c r="U16" s="346" t="s">
        <v>16</v>
      </c>
      <c r="V16" s="394"/>
      <c r="W16" s="347" t="s">
        <v>10</v>
      </c>
      <c r="X16" s="346" t="s">
        <v>16</v>
      </c>
      <c r="Y16" s="394"/>
      <c r="Z16" s="347" t="s">
        <v>10</v>
      </c>
      <c r="AA16" s="346" t="s">
        <v>16</v>
      </c>
      <c r="AB16" s="394"/>
      <c r="AC16" s="347" t="s">
        <v>10</v>
      </c>
      <c r="AD16" s="346" t="s">
        <v>16</v>
      </c>
      <c r="AE16" s="394"/>
      <c r="AF16" s="347" t="s">
        <v>10</v>
      </c>
      <c r="AG16" s="346" t="s">
        <v>16</v>
      </c>
      <c r="AH16" s="394"/>
      <c r="AI16" s="347" t="s">
        <v>10</v>
      </c>
      <c r="AJ16" s="217"/>
    </row>
    <row r="17" spans="1:36" ht="15" customHeight="1" x14ac:dyDescent="0.15">
      <c r="A17" s="221"/>
      <c r="B17" s="197" t="s">
        <v>2</v>
      </c>
      <c r="C17" s="223" t="s">
        <v>105</v>
      </c>
      <c r="D17" s="224" t="s">
        <v>107</v>
      </c>
      <c r="E17" s="225" t="str">
        <f>PHONETIC(C17)</f>
        <v>あいだ</v>
      </c>
      <c r="F17" s="226" t="str">
        <f>PHONETIC(D17)</f>
        <v>さくら</v>
      </c>
      <c r="G17" s="227">
        <v>1</v>
      </c>
      <c r="H17" s="221"/>
      <c r="I17" s="249">
        <f>LEN(C17)+LEN(D17)</f>
        <v>3</v>
      </c>
      <c r="J17" s="205" t="str">
        <f>LOOKUP(I17,K$14:K$23,L$14:L$23)</f>
        <v>　　</v>
      </c>
      <c r="K17" s="189">
        <v>3</v>
      </c>
      <c r="L17" s="189" t="str">
        <f>"　　"</f>
        <v>　　</v>
      </c>
      <c r="M17" s="348" t="str">
        <f>C14</f>
        <v>美作市立 北 中学校</v>
      </c>
      <c r="N17" s="350" t="str">
        <f>C15</f>
        <v>二天　　通</v>
      </c>
      <c r="O17" s="348" t="str">
        <f>CONCATENATE(C17,J17,D17)</f>
        <v>英田　　桜</v>
      </c>
      <c r="P17" s="395" t="str">
        <f>CONCATENATE(E17,"　",F17)</f>
        <v>あいだ　さくら</v>
      </c>
      <c r="Q17" s="349">
        <f>IF(G17="","",G17)</f>
        <v>1</v>
      </c>
      <c r="R17" s="348" t="str">
        <f>CONCATENATE(C18,J18,D18)</f>
        <v>　　　　　</v>
      </c>
      <c r="S17" s="395" t="str">
        <f>CONCATENATE(E18,"　",F18)</f>
        <v>　</v>
      </c>
      <c r="T17" s="349" t="str">
        <f>IF(G18="","",G18)</f>
        <v/>
      </c>
      <c r="U17" s="348" t="str">
        <f>CONCATENATE(C19,J19,D19)</f>
        <v>勝田　皐月</v>
      </c>
      <c r="V17" s="395" t="str">
        <f>CONCATENATE(E19,"　",F19)</f>
        <v>かつた　めい</v>
      </c>
      <c r="W17" s="349">
        <f>IF(G19="","",G19)</f>
        <v>3</v>
      </c>
      <c r="X17" s="348" t="str">
        <f>CONCATENATE(C20,J20,D20)</f>
        <v>英田　雲海</v>
      </c>
      <c r="Y17" s="395" t="str">
        <f>CONCATENATE(E20,"　",F20)</f>
        <v>あいだ　うみ</v>
      </c>
      <c r="Z17" s="349">
        <f>IF(G20="","",G20)</f>
        <v>2</v>
      </c>
      <c r="AA17" s="348" t="str">
        <f>CONCATENATE(C21,J21,D21)</f>
        <v>大原　麗子</v>
      </c>
      <c r="AB17" s="395" t="str">
        <f>CONCATENATE(E21,"　",F21)</f>
        <v>おおはら　れいこ</v>
      </c>
      <c r="AC17" s="349">
        <f>IF(G21="","",G21)</f>
        <v>3</v>
      </c>
      <c r="AD17" s="348" t="str">
        <f>CONCATENATE(C22,J22,D22)</f>
        <v>　　　　　</v>
      </c>
      <c r="AE17" s="395" t="str">
        <f>CONCATENATE(E22,"　",F22)</f>
        <v>　</v>
      </c>
      <c r="AF17" s="349" t="str">
        <f>IF(G22="","",G22)</f>
        <v/>
      </c>
      <c r="AG17" s="348" t="str">
        <f>CONCATENATE(C23,J23,D23)</f>
        <v>　　　　　</v>
      </c>
      <c r="AH17" s="395" t="str">
        <f>CONCATENATE(E23,"　",F23)</f>
        <v>　</v>
      </c>
      <c r="AI17" s="349" t="str">
        <f>IF(G23="","",G23)</f>
        <v/>
      </c>
      <c r="AJ17" s="217"/>
    </row>
    <row r="18" spans="1:36" ht="15" customHeight="1" x14ac:dyDescent="0.15">
      <c r="A18" s="221"/>
      <c r="B18" s="206" t="s">
        <v>3</v>
      </c>
      <c r="C18" s="225"/>
      <c r="D18" s="226"/>
      <c r="E18" s="225" t="str">
        <f>PHONETIC(C18)</f>
        <v/>
      </c>
      <c r="F18" s="226" t="str">
        <f>PHONETIC(D18)</f>
        <v/>
      </c>
      <c r="G18" s="228"/>
      <c r="H18" s="221"/>
      <c r="I18" s="189">
        <f t="shared" ref="I18:I23" si="2">LEN(C18)+LEN(D18)</f>
        <v>0</v>
      </c>
      <c r="J18" s="205" t="str">
        <f t="shared" ref="J18:J23" si="3">LOOKUP(I18,K$14:K$23,L$14:L$23)</f>
        <v>　　　　　</v>
      </c>
      <c r="K18" s="189">
        <v>4</v>
      </c>
      <c r="L18" s="189" t="str">
        <f>"　"</f>
        <v>　</v>
      </c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</row>
    <row r="19" spans="1:36" ht="15" customHeight="1" x14ac:dyDescent="0.15">
      <c r="A19" s="221"/>
      <c r="B19" s="206" t="s">
        <v>4</v>
      </c>
      <c r="C19" s="225" t="s">
        <v>106</v>
      </c>
      <c r="D19" s="226" t="s">
        <v>110</v>
      </c>
      <c r="E19" s="225" t="str">
        <f>PHONETIC(C19)</f>
        <v>かつた</v>
      </c>
      <c r="F19" s="226" t="s">
        <v>237</v>
      </c>
      <c r="G19" s="228">
        <v>3</v>
      </c>
      <c r="H19" s="221"/>
      <c r="I19" s="189">
        <f t="shared" si="2"/>
        <v>4</v>
      </c>
      <c r="J19" s="205" t="str">
        <f t="shared" si="3"/>
        <v>　</v>
      </c>
      <c r="K19" s="189">
        <v>5</v>
      </c>
      <c r="L19" s="189" t="str">
        <f>""</f>
        <v/>
      </c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</row>
    <row r="20" spans="1:36" ht="15" customHeight="1" x14ac:dyDescent="0.15">
      <c r="A20" s="221"/>
      <c r="B20" s="206" t="s">
        <v>5</v>
      </c>
      <c r="C20" s="225" t="s">
        <v>105</v>
      </c>
      <c r="D20" s="226" t="s">
        <v>108</v>
      </c>
      <c r="E20" s="225" t="str">
        <f>PHONETIC(C20)</f>
        <v>あいだ</v>
      </c>
      <c r="F20" s="226" t="s">
        <v>238</v>
      </c>
      <c r="G20" s="228">
        <v>2</v>
      </c>
      <c r="H20" s="221"/>
      <c r="I20" s="189">
        <f t="shared" si="2"/>
        <v>4</v>
      </c>
      <c r="J20" s="205" t="str">
        <f t="shared" si="3"/>
        <v>　</v>
      </c>
      <c r="K20" s="189">
        <v>6</v>
      </c>
      <c r="L20" s="189" t="str">
        <f>""</f>
        <v/>
      </c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</row>
    <row r="21" spans="1:36" ht="15" customHeight="1" x14ac:dyDescent="0.15">
      <c r="A21" s="221"/>
      <c r="B21" s="206" t="s">
        <v>6</v>
      </c>
      <c r="C21" s="225" t="s">
        <v>64</v>
      </c>
      <c r="D21" s="226" t="s">
        <v>103</v>
      </c>
      <c r="E21" s="225" t="str">
        <f>PHONETIC(C21)</f>
        <v>おおはら</v>
      </c>
      <c r="F21" s="226" t="str">
        <f>PHONETIC(D21)</f>
        <v>れいこ</v>
      </c>
      <c r="G21" s="228">
        <v>3</v>
      </c>
      <c r="H21" s="221"/>
      <c r="I21" s="189">
        <f t="shared" si="2"/>
        <v>4</v>
      </c>
      <c r="J21" s="205" t="str">
        <f t="shared" si="3"/>
        <v>　</v>
      </c>
      <c r="K21" s="189">
        <v>7</v>
      </c>
      <c r="L21" s="189" t="str">
        <f>""</f>
        <v/>
      </c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</row>
    <row r="22" spans="1:36" ht="15" customHeight="1" x14ac:dyDescent="0.15">
      <c r="A22" s="221"/>
      <c r="B22" s="206" t="s">
        <v>7</v>
      </c>
      <c r="C22" s="225"/>
      <c r="D22" s="226"/>
      <c r="E22" s="225" t="str">
        <f>PHONETIC(C22)</f>
        <v/>
      </c>
      <c r="F22" s="226" t="str">
        <f>PHONETIC(D22)</f>
        <v/>
      </c>
      <c r="G22" s="228"/>
      <c r="H22" s="221"/>
      <c r="I22" s="189">
        <f t="shared" si="2"/>
        <v>0</v>
      </c>
      <c r="J22" s="205" t="str">
        <f t="shared" si="3"/>
        <v>　　　　　</v>
      </c>
      <c r="K22" s="189">
        <v>8</v>
      </c>
      <c r="L22" s="189" t="str">
        <f>""</f>
        <v/>
      </c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</row>
    <row r="23" spans="1:36" ht="15" customHeight="1" x14ac:dyDescent="0.15">
      <c r="A23" s="221"/>
      <c r="B23" s="211" t="s">
        <v>7</v>
      </c>
      <c r="C23" s="230"/>
      <c r="D23" s="231"/>
      <c r="E23" s="230" t="str">
        <f>PHONETIC(C23)</f>
        <v/>
      </c>
      <c r="F23" s="231" t="str">
        <f>PHONETIC(D23)</f>
        <v/>
      </c>
      <c r="G23" s="232"/>
      <c r="H23" s="221"/>
      <c r="I23" s="189">
        <f t="shared" si="2"/>
        <v>0</v>
      </c>
      <c r="J23" s="205" t="str">
        <f t="shared" si="3"/>
        <v>　　　　　</v>
      </c>
      <c r="K23" s="189">
        <v>9</v>
      </c>
      <c r="L23" s="189" t="str">
        <f>""</f>
        <v/>
      </c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</row>
    <row r="24" spans="1:36" ht="15" customHeight="1" x14ac:dyDescent="0.15">
      <c r="A24" s="221"/>
      <c r="B24" s="217"/>
      <c r="C24" s="221"/>
      <c r="D24" s="221"/>
      <c r="E24" s="221"/>
      <c r="F24" s="221"/>
      <c r="G24" s="221"/>
      <c r="H24" s="221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</row>
    <row r="25" spans="1:36" ht="15" hidden="1" customHeight="1" x14ac:dyDescent="0.15">
      <c r="E25" s="245"/>
      <c r="F25" s="245"/>
    </row>
    <row r="26" spans="1:36" ht="15" hidden="1" customHeight="1" x14ac:dyDescent="0.15"/>
    <row r="27" spans="1:36" ht="15" hidden="1" customHeight="1" x14ac:dyDescent="0.15"/>
    <row r="28" spans="1:36" ht="15" hidden="1" customHeight="1" x14ac:dyDescent="0.15"/>
    <row r="29" spans="1:36" ht="15" hidden="1" customHeight="1" x14ac:dyDescent="0.15"/>
    <row r="30" spans="1:36" ht="15" hidden="1" customHeight="1" x14ac:dyDescent="0.15"/>
    <row r="31" spans="1:36" ht="15" hidden="1" customHeight="1" x14ac:dyDescent="0.15"/>
    <row r="32" spans="1:36" ht="15" hidden="1" customHeight="1" x14ac:dyDescent="0.15"/>
    <row r="33" ht="15" hidden="1" customHeight="1" x14ac:dyDescent="0.15"/>
  </sheetData>
  <sheetProtection sheet="1" objects="1" scenarios="1"/>
  <mergeCells count="18">
    <mergeCell ref="AD15:AF15"/>
    <mergeCell ref="AG15:AI15"/>
    <mergeCell ref="AA3:AC3"/>
    <mergeCell ref="AD3:AF3"/>
    <mergeCell ref="AG3:AI3"/>
    <mergeCell ref="X15:Z15"/>
    <mergeCell ref="AA15:AC15"/>
    <mergeCell ref="M3:M4"/>
    <mergeCell ref="N3:N4"/>
    <mergeCell ref="O3:Q3"/>
    <mergeCell ref="R3:T3"/>
    <mergeCell ref="U3:W3"/>
    <mergeCell ref="X3:Z3"/>
    <mergeCell ref="M15:M16"/>
    <mergeCell ref="N15:N16"/>
    <mergeCell ref="O15:Q15"/>
    <mergeCell ref="R15:T15"/>
    <mergeCell ref="U15:W15"/>
  </mergeCells>
  <phoneticPr fontId="3" type="Hiragana"/>
  <dataValidations count="2">
    <dataValidation imeMode="on" allowBlank="1" showInputMessage="1" showErrorMessage="1" sqref="A1:F1048576 G12:G1048576 G1:G4 H1:XFD1048576"/>
    <dataValidation imeMode="off" allowBlank="1" showInputMessage="1" showErrorMessage="1" sqref="G5:G11"/>
  </dataValidations>
  <printOptions horizontalCentered="1"/>
  <pageMargins left="0.39370078740157483" right="0.39370078740157483" top="0.39370078740157483" bottom="0.39370078740157483" header="0.51181102362204722" footer="0.51181102362204722"/>
  <pageSetup paperSize="13" scale="98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BA33"/>
  <sheetViews>
    <sheetView workbookViewId="0">
      <selection activeCell="C5" sqref="C5"/>
    </sheetView>
  </sheetViews>
  <sheetFormatPr defaultColWidth="0" defaultRowHeight="0" customHeight="1" zeroHeight="1" x14ac:dyDescent="0.15"/>
  <cols>
    <col min="1" max="1" width="3.7109375" style="182" customWidth="1"/>
    <col min="2" max="2" width="9.140625" style="174" customWidth="1"/>
    <col min="3" max="4" width="10.7109375" style="182" customWidth="1"/>
    <col min="5" max="6" width="20.140625" style="182" customWidth="1"/>
    <col min="7" max="7" width="9.7109375" style="182" customWidth="1"/>
    <col min="8" max="8" width="1.7109375" style="182" customWidth="1"/>
    <col min="9" max="12" width="0" style="182" hidden="1" customWidth="1"/>
    <col min="13" max="13" width="23.85546875" style="182" bestFit="1" customWidth="1"/>
    <col min="14" max="15" width="16.140625" style="182" bestFit="1" customWidth="1"/>
    <col min="16" max="16" width="16.140625" style="182" customWidth="1"/>
    <col min="17" max="17" width="4.7109375" style="182" customWidth="1"/>
    <col min="18" max="18" width="16.140625" style="182" bestFit="1" customWidth="1"/>
    <col min="19" max="19" width="16.140625" style="182" customWidth="1"/>
    <col min="20" max="20" width="4.7109375" style="182" customWidth="1"/>
    <col min="21" max="21" width="16.140625" style="182" bestFit="1" customWidth="1"/>
    <col min="22" max="22" width="16.140625" style="182" customWidth="1"/>
    <col min="23" max="23" width="4.7109375" style="182" customWidth="1"/>
    <col min="24" max="24" width="16.140625" style="182" bestFit="1" customWidth="1"/>
    <col min="25" max="25" width="16.140625" style="182" customWidth="1"/>
    <col min="26" max="26" width="4.7109375" style="182" customWidth="1"/>
    <col min="27" max="27" width="16.140625" style="182" bestFit="1" customWidth="1"/>
    <col min="28" max="28" width="16.140625" style="182" customWidth="1"/>
    <col min="29" max="29" width="4.7109375" style="182" customWidth="1"/>
    <col min="30" max="30" width="16.140625" style="182" bestFit="1" customWidth="1"/>
    <col min="31" max="31" width="16.140625" style="182" customWidth="1"/>
    <col min="32" max="32" width="4.7109375" style="182" customWidth="1"/>
    <col min="33" max="33" width="16.140625" style="182" bestFit="1" customWidth="1"/>
    <col min="34" max="34" width="16.140625" style="182" customWidth="1"/>
    <col min="35" max="35" width="4.7109375" style="182" customWidth="1"/>
    <col min="36" max="36" width="3.28515625" style="182" customWidth="1"/>
    <col min="37" max="37" width="9.140625" style="182" hidden="1" customWidth="1"/>
    <col min="38" max="53" width="9.140625" hidden="1" customWidth="1"/>
    <col min="54" max="16384" width="9.140625" style="182" hidden="1"/>
  </cols>
  <sheetData>
    <row r="1" spans="1:36" s="174" customFormat="1" ht="15" customHeight="1" x14ac:dyDescent="0.15">
      <c r="A1" s="170"/>
      <c r="B1" s="171" t="s">
        <v>226</v>
      </c>
      <c r="C1" s="170" t="str">
        <f>基礎入力!E2</f>
        <v>※右記地区№を入力して下さい</v>
      </c>
      <c r="D1" s="172" t="s">
        <v>227</v>
      </c>
      <c r="E1" s="170"/>
      <c r="F1" s="173"/>
      <c r="G1" s="170"/>
      <c r="H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</row>
    <row r="2" spans="1:36" ht="15" customHeight="1" x14ac:dyDescent="0.15">
      <c r="A2" s="175"/>
      <c r="B2" s="176" t="s">
        <v>0</v>
      </c>
      <c r="C2" s="233" t="str">
        <f>基礎入力!F11</f>
        <v/>
      </c>
      <c r="D2" s="234"/>
      <c r="E2" s="235"/>
      <c r="F2" s="235"/>
      <c r="G2" s="236" t="str">
        <f>IF(基礎入力!E6="","",基礎入力!E6)</f>
        <v/>
      </c>
      <c r="H2" s="175"/>
      <c r="I2" s="189"/>
      <c r="J2" s="189"/>
      <c r="K2" s="189">
        <v>0</v>
      </c>
      <c r="L2" s="189" t="str">
        <f>"　　　　　"</f>
        <v>　　　　　</v>
      </c>
      <c r="M2" s="170" t="s">
        <v>190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15" customHeight="1" x14ac:dyDescent="0.15">
      <c r="A3" s="175"/>
      <c r="B3" s="237" t="s">
        <v>1</v>
      </c>
      <c r="C3" s="233" t="str">
        <f>IF(基礎入力!E24="","",基礎入力!E24)</f>
        <v/>
      </c>
      <c r="D3" s="234"/>
      <c r="E3" s="235"/>
      <c r="F3" s="235"/>
      <c r="G3" s="238"/>
      <c r="H3" s="175"/>
      <c r="I3" s="189"/>
      <c r="J3" s="189"/>
      <c r="K3" s="189">
        <v>1</v>
      </c>
      <c r="L3" s="189" t="str">
        <f>"　　　　　"</f>
        <v>　　　　　</v>
      </c>
      <c r="M3" s="505" t="s">
        <v>189</v>
      </c>
      <c r="N3" s="507" t="s">
        <v>19</v>
      </c>
      <c r="O3" s="502" t="s">
        <v>2</v>
      </c>
      <c r="P3" s="503"/>
      <c r="Q3" s="504"/>
      <c r="R3" s="502" t="s">
        <v>3</v>
      </c>
      <c r="S3" s="503"/>
      <c r="T3" s="504"/>
      <c r="U3" s="502" t="s">
        <v>4</v>
      </c>
      <c r="V3" s="503"/>
      <c r="W3" s="504"/>
      <c r="X3" s="502" t="s">
        <v>5</v>
      </c>
      <c r="Y3" s="503"/>
      <c r="Z3" s="504"/>
      <c r="AA3" s="502" t="s">
        <v>6</v>
      </c>
      <c r="AB3" s="503"/>
      <c r="AC3" s="504"/>
      <c r="AD3" s="502" t="s">
        <v>191</v>
      </c>
      <c r="AE3" s="503"/>
      <c r="AF3" s="504"/>
      <c r="AG3" s="502" t="s">
        <v>191</v>
      </c>
      <c r="AH3" s="503"/>
      <c r="AI3" s="504"/>
      <c r="AJ3" s="170"/>
    </row>
    <row r="4" spans="1:36" ht="15" customHeight="1" x14ac:dyDescent="0.15">
      <c r="A4" s="175"/>
      <c r="B4" s="239"/>
      <c r="C4" s="240" t="s">
        <v>8</v>
      </c>
      <c r="D4" s="241" t="s">
        <v>9</v>
      </c>
      <c r="E4" s="242" t="s">
        <v>228</v>
      </c>
      <c r="F4" s="243" t="s">
        <v>229</v>
      </c>
      <c r="G4" s="244" t="s">
        <v>10</v>
      </c>
      <c r="H4" s="175"/>
      <c r="I4" s="189"/>
      <c r="J4" s="205"/>
      <c r="K4" s="189">
        <v>2</v>
      </c>
      <c r="L4" s="189" t="str">
        <f>"　　　"</f>
        <v>　　　</v>
      </c>
      <c r="M4" s="506" t="s">
        <v>189</v>
      </c>
      <c r="N4" s="508" t="s">
        <v>19</v>
      </c>
      <c r="O4" s="346" t="s">
        <v>16</v>
      </c>
      <c r="P4" s="394" t="s">
        <v>263</v>
      </c>
      <c r="Q4" s="347" t="s">
        <v>10</v>
      </c>
      <c r="R4" s="346" t="s">
        <v>16</v>
      </c>
      <c r="S4" s="394"/>
      <c r="T4" s="347" t="s">
        <v>10</v>
      </c>
      <c r="U4" s="346" t="s">
        <v>16</v>
      </c>
      <c r="V4" s="394"/>
      <c r="W4" s="347" t="s">
        <v>10</v>
      </c>
      <c r="X4" s="346" t="s">
        <v>16</v>
      </c>
      <c r="Y4" s="394"/>
      <c r="Z4" s="347" t="s">
        <v>10</v>
      </c>
      <c r="AA4" s="346" t="s">
        <v>16</v>
      </c>
      <c r="AB4" s="394"/>
      <c r="AC4" s="347" t="s">
        <v>10</v>
      </c>
      <c r="AD4" s="346" t="s">
        <v>16</v>
      </c>
      <c r="AE4" s="394"/>
      <c r="AF4" s="347" t="s">
        <v>10</v>
      </c>
      <c r="AG4" s="346" t="s">
        <v>16</v>
      </c>
      <c r="AH4" s="394"/>
      <c r="AI4" s="347" t="s">
        <v>10</v>
      </c>
      <c r="AJ4" s="170"/>
    </row>
    <row r="5" spans="1:36" ht="15" customHeight="1" x14ac:dyDescent="0.15">
      <c r="A5" s="175"/>
      <c r="B5" s="197" t="s">
        <v>2</v>
      </c>
      <c r="C5" s="199"/>
      <c r="D5" s="200"/>
      <c r="E5" s="201"/>
      <c r="F5" s="202"/>
      <c r="G5" s="203"/>
      <c r="H5" s="216"/>
      <c r="I5" s="189">
        <f t="shared" ref="I5:I11" si="0">LEN(C5)+LEN(D5)</f>
        <v>0</v>
      </c>
      <c r="J5" s="205" t="str">
        <f t="shared" ref="J5:J11" si="1">LOOKUP(I5,K$14:K$23,L$14:L$23)</f>
        <v>　　　　　</v>
      </c>
      <c r="K5" s="189">
        <v>3</v>
      </c>
      <c r="L5" s="189" t="str">
        <f>"　　"</f>
        <v>　　</v>
      </c>
      <c r="M5" s="348" t="str">
        <f>C2</f>
        <v/>
      </c>
      <c r="N5" s="350" t="str">
        <f>C3</f>
        <v/>
      </c>
      <c r="O5" s="348" t="str">
        <f>CONCATENATE(C5,J5,D5)</f>
        <v>　　　　　</v>
      </c>
      <c r="P5" s="395" t="str">
        <f>CONCATENATE(E5,"　",F5)</f>
        <v>　</v>
      </c>
      <c r="Q5" s="349" t="str">
        <f>IF(G5="","",G5)</f>
        <v/>
      </c>
      <c r="R5" s="388" t="str">
        <f>CONCATENATE(C6,J6,D6)</f>
        <v>　　　　　</v>
      </c>
      <c r="S5" s="395" t="str">
        <f>CONCATENATE(E6,"　",F6)</f>
        <v>　</v>
      </c>
      <c r="T5" s="349" t="str">
        <f>IF(G6="","",G6)</f>
        <v/>
      </c>
      <c r="U5" s="388" t="str">
        <f>CONCATENATE(C7,J7,D7)</f>
        <v>　　　　　</v>
      </c>
      <c r="V5" s="395" t="str">
        <f>CONCATENATE(E7,"　",F7)</f>
        <v>　</v>
      </c>
      <c r="W5" s="349" t="str">
        <f>IF(G7="","",G7)</f>
        <v/>
      </c>
      <c r="X5" s="388" t="str">
        <f>CONCATENATE(C8,J8,D8)</f>
        <v>　　　　　</v>
      </c>
      <c r="Y5" s="395" t="str">
        <f>CONCATENATE(E8,"　",F8)</f>
        <v>　</v>
      </c>
      <c r="Z5" s="349" t="str">
        <f>IF(G8="","",G8)</f>
        <v/>
      </c>
      <c r="AA5" s="388" t="str">
        <f>CONCATENATE(C9,J9,D9)</f>
        <v>　　　　　</v>
      </c>
      <c r="AB5" s="395" t="str">
        <f>CONCATENATE(E9,"　",F9)</f>
        <v>　</v>
      </c>
      <c r="AC5" s="349" t="str">
        <f>IF(G9="","",G9)</f>
        <v/>
      </c>
      <c r="AD5" s="388" t="str">
        <f>CONCATENATE(C10,J10,D10)</f>
        <v>　　　　　</v>
      </c>
      <c r="AE5" s="395" t="str">
        <f>CONCATENATE(E10,"　",F10)</f>
        <v>　</v>
      </c>
      <c r="AF5" s="349" t="str">
        <f>IF(G10="","",G10)</f>
        <v/>
      </c>
      <c r="AG5" s="388" t="str">
        <f>CONCATENATE(C11,J11,D11)</f>
        <v>　　　　　</v>
      </c>
      <c r="AH5" s="395" t="str">
        <f>CONCATENATE(E11,"　",F11)</f>
        <v>　</v>
      </c>
      <c r="AI5" s="349" t="str">
        <f>IF(G11="","",G11)</f>
        <v/>
      </c>
      <c r="AJ5" s="170"/>
    </row>
    <row r="6" spans="1:36" ht="15" customHeight="1" x14ac:dyDescent="0.15">
      <c r="A6" s="175"/>
      <c r="B6" s="206" t="s">
        <v>3</v>
      </c>
      <c r="C6" s="201"/>
      <c r="D6" s="202"/>
      <c r="E6" s="201"/>
      <c r="F6" s="202"/>
      <c r="G6" s="208"/>
      <c r="H6" s="216"/>
      <c r="I6" s="189">
        <f t="shared" si="0"/>
        <v>0</v>
      </c>
      <c r="J6" s="205" t="str">
        <f t="shared" si="1"/>
        <v>　　　　　</v>
      </c>
      <c r="K6" s="189">
        <v>4</v>
      </c>
      <c r="L6" s="189" t="str">
        <f>"　"</f>
        <v>　</v>
      </c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</row>
    <row r="7" spans="1:36" ht="15" customHeight="1" x14ac:dyDescent="0.15">
      <c r="A7" s="175"/>
      <c r="B7" s="206" t="s">
        <v>4</v>
      </c>
      <c r="C7" s="201"/>
      <c r="D7" s="202"/>
      <c r="E7" s="201"/>
      <c r="F7" s="202"/>
      <c r="G7" s="208"/>
      <c r="H7" s="216"/>
      <c r="I7" s="189">
        <f t="shared" si="0"/>
        <v>0</v>
      </c>
      <c r="J7" s="205" t="str">
        <f t="shared" si="1"/>
        <v>　　　　　</v>
      </c>
      <c r="K7" s="189">
        <v>5</v>
      </c>
      <c r="L7" s="189" t="str">
        <f>""</f>
        <v/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</row>
    <row r="8" spans="1:36" ht="15" customHeight="1" x14ac:dyDescent="0.15">
      <c r="A8" s="175"/>
      <c r="B8" s="206" t="s">
        <v>5</v>
      </c>
      <c r="C8" s="201"/>
      <c r="D8" s="202"/>
      <c r="E8" s="201"/>
      <c r="F8" s="202"/>
      <c r="G8" s="208"/>
      <c r="H8" s="216"/>
      <c r="I8" s="189">
        <f t="shared" si="0"/>
        <v>0</v>
      </c>
      <c r="J8" s="205" t="str">
        <f t="shared" si="1"/>
        <v>　　　　　</v>
      </c>
      <c r="K8" s="189">
        <v>6</v>
      </c>
      <c r="L8" s="189" t="str">
        <f>""</f>
        <v/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</row>
    <row r="9" spans="1:36" ht="15" customHeight="1" x14ac:dyDescent="0.15">
      <c r="A9" s="175"/>
      <c r="B9" s="206" t="s">
        <v>6</v>
      </c>
      <c r="C9" s="201"/>
      <c r="D9" s="202"/>
      <c r="E9" s="201"/>
      <c r="F9" s="202"/>
      <c r="G9" s="208"/>
      <c r="H9" s="216"/>
      <c r="I9" s="189">
        <f t="shared" si="0"/>
        <v>0</v>
      </c>
      <c r="J9" s="205" t="str">
        <f t="shared" si="1"/>
        <v>　　　　　</v>
      </c>
      <c r="K9" s="189">
        <v>7</v>
      </c>
      <c r="L9" s="189" t="str">
        <f>""</f>
        <v/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</row>
    <row r="10" spans="1:36" ht="15" customHeight="1" x14ac:dyDescent="0.15">
      <c r="A10" s="175"/>
      <c r="B10" s="206" t="s">
        <v>7</v>
      </c>
      <c r="C10" s="201"/>
      <c r="D10" s="202"/>
      <c r="E10" s="201"/>
      <c r="F10" s="202"/>
      <c r="G10" s="208"/>
      <c r="H10" s="216"/>
      <c r="I10" s="189">
        <f t="shared" si="0"/>
        <v>0</v>
      </c>
      <c r="J10" s="205" t="str">
        <f t="shared" si="1"/>
        <v>　　　　　</v>
      </c>
      <c r="K10" s="189">
        <v>8</v>
      </c>
      <c r="L10" s="189" t="str">
        <f>""</f>
        <v/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</row>
    <row r="11" spans="1:36" ht="15" customHeight="1" x14ac:dyDescent="0.15">
      <c r="A11" s="175"/>
      <c r="B11" s="211" t="s">
        <v>7</v>
      </c>
      <c r="C11" s="213"/>
      <c r="D11" s="214"/>
      <c r="E11" s="213"/>
      <c r="F11" s="214"/>
      <c r="G11" s="215"/>
      <c r="H11" s="216"/>
      <c r="I11" s="189">
        <f t="shared" si="0"/>
        <v>0</v>
      </c>
      <c r="J11" s="205" t="str">
        <f t="shared" si="1"/>
        <v>　　　　　</v>
      </c>
      <c r="K11" s="189">
        <v>9</v>
      </c>
      <c r="L11" s="189" t="str">
        <f>""</f>
        <v/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</row>
    <row r="12" spans="1:36" ht="15" customHeight="1" x14ac:dyDescent="0.15">
      <c r="A12" s="175"/>
      <c r="B12" s="170"/>
      <c r="C12" s="216"/>
      <c r="D12" s="216"/>
      <c r="E12" s="216"/>
      <c r="F12" s="216"/>
      <c r="G12" s="216"/>
      <c r="H12" s="216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</row>
    <row r="13" spans="1:36" s="174" customFormat="1" ht="15" customHeight="1" x14ac:dyDescent="0.15">
      <c r="A13" s="217" t="s">
        <v>172</v>
      </c>
      <c r="B13" s="218" t="s">
        <v>230</v>
      </c>
      <c r="C13" s="217" t="str">
        <f>基礎入力!T2</f>
        <v>美作</v>
      </c>
      <c r="D13" s="219" t="s">
        <v>231</v>
      </c>
      <c r="E13" s="217"/>
      <c r="F13" s="220"/>
      <c r="G13" s="217"/>
      <c r="H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</row>
    <row r="14" spans="1:36" ht="15" customHeight="1" x14ac:dyDescent="0.15">
      <c r="A14" s="221"/>
      <c r="B14" s="176" t="s">
        <v>0</v>
      </c>
      <c r="C14" s="233" t="str">
        <f>基礎入力!U11</f>
        <v>美作市立 北 中学校</v>
      </c>
      <c r="D14" s="235"/>
      <c r="E14" s="235"/>
      <c r="F14" s="235"/>
      <c r="G14" s="236" t="str">
        <f>基礎入力!T6</f>
        <v>美作北</v>
      </c>
      <c r="H14" s="221"/>
      <c r="I14" s="189"/>
      <c r="J14" s="189"/>
      <c r="K14" s="189">
        <v>0</v>
      </c>
      <c r="L14" s="189" t="str">
        <f>"　　　　　"</f>
        <v>　　　　　</v>
      </c>
      <c r="M14" s="217" t="s">
        <v>190</v>
      </c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</row>
    <row r="15" spans="1:36" ht="15" customHeight="1" x14ac:dyDescent="0.15">
      <c r="A15" s="221"/>
      <c r="B15" s="237" t="s">
        <v>1</v>
      </c>
      <c r="C15" s="233" t="str">
        <f>IF(基礎入力!T24="","",基礎入力!T24)</f>
        <v>新免　幸太郎</v>
      </c>
      <c r="D15" s="235"/>
      <c r="E15" s="235"/>
      <c r="F15" s="235"/>
      <c r="G15" s="236"/>
      <c r="H15" s="221"/>
      <c r="I15" s="189"/>
      <c r="J15" s="189"/>
      <c r="K15" s="189">
        <v>1</v>
      </c>
      <c r="L15" s="189" t="str">
        <f>"　　　　　"</f>
        <v>　　　　　</v>
      </c>
      <c r="M15" s="505" t="s">
        <v>189</v>
      </c>
      <c r="N15" s="507" t="s">
        <v>19</v>
      </c>
      <c r="O15" s="502" t="s">
        <v>2</v>
      </c>
      <c r="P15" s="503"/>
      <c r="Q15" s="504"/>
      <c r="R15" s="502" t="s">
        <v>3</v>
      </c>
      <c r="S15" s="503"/>
      <c r="T15" s="504"/>
      <c r="U15" s="502" t="s">
        <v>4</v>
      </c>
      <c r="V15" s="503"/>
      <c r="W15" s="504"/>
      <c r="X15" s="502" t="s">
        <v>5</v>
      </c>
      <c r="Y15" s="503"/>
      <c r="Z15" s="504"/>
      <c r="AA15" s="502" t="s">
        <v>6</v>
      </c>
      <c r="AB15" s="503"/>
      <c r="AC15" s="504"/>
      <c r="AD15" s="502" t="s">
        <v>191</v>
      </c>
      <c r="AE15" s="503"/>
      <c r="AF15" s="504"/>
      <c r="AG15" s="502" t="s">
        <v>191</v>
      </c>
      <c r="AH15" s="503"/>
      <c r="AI15" s="504"/>
      <c r="AJ15" s="217"/>
    </row>
    <row r="16" spans="1:36" ht="15" customHeight="1" x14ac:dyDescent="0.15">
      <c r="A16" s="221"/>
      <c r="B16" s="239"/>
      <c r="C16" s="240" t="s">
        <v>8</v>
      </c>
      <c r="D16" s="241" t="s">
        <v>9</v>
      </c>
      <c r="E16" s="240" t="s">
        <v>228</v>
      </c>
      <c r="F16" s="241" t="s">
        <v>229</v>
      </c>
      <c r="G16" s="244" t="s">
        <v>10</v>
      </c>
      <c r="H16" s="221"/>
      <c r="I16" s="189"/>
      <c r="J16" s="205"/>
      <c r="K16" s="189">
        <v>2</v>
      </c>
      <c r="L16" s="189" t="str">
        <f>"　　　"</f>
        <v>　　　</v>
      </c>
      <c r="M16" s="506"/>
      <c r="N16" s="508"/>
      <c r="O16" s="346" t="s">
        <v>16</v>
      </c>
      <c r="P16" s="394"/>
      <c r="Q16" s="347" t="s">
        <v>10</v>
      </c>
      <c r="R16" s="346" t="s">
        <v>16</v>
      </c>
      <c r="S16" s="394"/>
      <c r="T16" s="347" t="s">
        <v>10</v>
      </c>
      <c r="U16" s="346" t="s">
        <v>16</v>
      </c>
      <c r="V16" s="394"/>
      <c r="W16" s="347" t="s">
        <v>10</v>
      </c>
      <c r="X16" s="346" t="s">
        <v>16</v>
      </c>
      <c r="Y16" s="394"/>
      <c r="Z16" s="347" t="s">
        <v>10</v>
      </c>
      <c r="AA16" s="346" t="s">
        <v>16</v>
      </c>
      <c r="AB16" s="394"/>
      <c r="AC16" s="347" t="s">
        <v>10</v>
      </c>
      <c r="AD16" s="346" t="s">
        <v>16</v>
      </c>
      <c r="AE16" s="394"/>
      <c r="AF16" s="347" t="s">
        <v>10</v>
      </c>
      <c r="AG16" s="346" t="s">
        <v>16</v>
      </c>
      <c r="AH16" s="394"/>
      <c r="AI16" s="347" t="s">
        <v>10</v>
      </c>
      <c r="AJ16" s="217"/>
    </row>
    <row r="17" spans="1:36" ht="15" customHeight="1" x14ac:dyDescent="0.15">
      <c r="A17" s="221"/>
      <c r="B17" s="197" t="s">
        <v>2</v>
      </c>
      <c r="C17" s="223" t="s">
        <v>89</v>
      </c>
      <c r="D17" s="224" t="s">
        <v>90</v>
      </c>
      <c r="E17" s="225" t="str">
        <f t="shared" ref="E17:F23" si="2">PHONETIC(C17)</f>
        <v>ひがし</v>
      </c>
      <c r="F17" s="226" t="str">
        <f t="shared" si="2"/>
        <v>こういちろう</v>
      </c>
      <c r="G17" s="227">
        <v>3</v>
      </c>
      <c r="H17" s="221"/>
      <c r="I17" s="189">
        <f t="shared" ref="I17:I23" si="3">LEN(C17)+LEN(D17)</f>
        <v>6</v>
      </c>
      <c r="J17" s="205" t="str">
        <f t="shared" ref="J17:J23" si="4">LOOKUP(I17,K$14:K$23,L$14:L$23)</f>
        <v/>
      </c>
      <c r="K17" s="189">
        <v>3</v>
      </c>
      <c r="L17" s="189" t="str">
        <f>"　　"</f>
        <v>　　</v>
      </c>
      <c r="M17" s="348" t="str">
        <f>C14</f>
        <v>美作市立 北 中学校</v>
      </c>
      <c r="N17" s="350" t="str">
        <f>C15</f>
        <v>新免　幸太郎</v>
      </c>
      <c r="O17" s="388" t="str">
        <f>CONCATENATE(C17,J17,D17)</f>
        <v>比嘉氏浩一郎</v>
      </c>
      <c r="P17" s="395" t="str">
        <f>CONCATENATE(E17,"　",F17)</f>
        <v>ひがし　こういちろう</v>
      </c>
      <c r="Q17" s="349">
        <f>IF(G17="","",G17)</f>
        <v>3</v>
      </c>
      <c r="R17" s="388" t="str">
        <f>CONCATENATE(C18,J18,D18)</f>
        <v>爾志　　輝</v>
      </c>
      <c r="S17" s="395" t="str">
        <f>CONCATENATE(E18,"　",F18)</f>
        <v>にし　あきら</v>
      </c>
      <c r="T17" s="349">
        <f>IF(G18="","",G18)</f>
        <v>2</v>
      </c>
      <c r="U17" s="388" t="str">
        <f>CONCATENATE(C19,J19,D19)</f>
        <v>美波祥三郎</v>
      </c>
      <c r="V17" s="395" t="str">
        <f>CONCATENATE(E19,"　",F19)</f>
        <v>みなみ　しょうざぶろう</v>
      </c>
      <c r="W17" s="349">
        <f>IF(G19="","",G19)</f>
        <v>1</v>
      </c>
      <c r="X17" s="388" t="str">
        <f>CONCATENATE(C20,J20,D20)</f>
        <v>喜多　太郎</v>
      </c>
      <c r="Y17" s="395" t="str">
        <f>CONCATENATE(E20,"　",F20)</f>
        <v>きた　たろう</v>
      </c>
      <c r="Z17" s="349">
        <f>IF(G20="","",G20)</f>
        <v>1</v>
      </c>
      <c r="AA17" s="388" t="str">
        <f>CONCATENATE(C21,J21,D21)</f>
        <v>宇江　　輝</v>
      </c>
      <c r="AB17" s="395" t="str">
        <f>CONCATENATE(E21,"　",F21)</f>
        <v>うえ　ひかる</v>
      </c>
      <c r="AC17" s="349">
        <f>IF(G21="","",G21)</f>
        <v>2</v>
      </c>
      <c r="AD17" s="388" t="str">
        <f>CONCATENATE(C22,J22,D22)</f>
        <v>中　　　一</v>
      </c>
      <c r="AE17" s="395" t="str">
        <f>CONCATENATE(E22,"　",F22)</f>
        <v>なか　はじめ</v>
      </c>
      <c r="AF17" s="349">
        <f>IF(G22="","",G22)</f>
        <v>3</v>
      </c>
      <c r="AG17" s="388" t="str">
        <f>CONCATENATE(C23,J23,D23)</f>
        <v>志多信三郎</v>
      </c>
      <c r="AH17" s="395" t="str">
        <f>CONCATENATE(E23,"　",F23)</f>
        <v>した　しんざぶろう</v>
      </c>
      <c r="AI17" s="349">
        <f>IF(G23="","",G23)</f>
        <v>3</v>
      </c>
      <c r="AJ17" s="217"/>
    </row>
    <row r="18" spans="1:36" ht="15" customHeight="1" x14ac:dyDescent="0.15">
      <c r="A18" s="221"/>
      <c r="B18" s="206" t="s">
        <v>3</v>
      </c>
      <c r="C18" s="225" t="s">
        <v>91</v>
      </c>
      <c r="D18" s="226" t="s">
        <v>92</v>
      </c>
      <c r="E18" s="225" t="str">
        <f t="shared" si="2"/>
        <v>にし</v>
      </c>
      <c r="F18" s="226" t="str">
        <f t="shared" si="2"/>
        <v>あきら</v>
      </c>
      <c r="G18" s="228">
        <v>2</v>
      </c>
      <c r="H18" s="221"/>
      <c r="I18" s="189">
        <f t="shared" si="3"/>
        <v>3</v>
      </c>
      <c r="J18" s="205" t="str">
        <f t="shared" si="4"/>
        <v>　　</v>
      </c>
      <c r="K18" s="189">
        <v>4</v>
      </c>
      <c r="L18" s="189" t="str">
        <f>"　"</f>
        <v>　</v>
      </c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</row>
    <row r="19" spans="1:36" ht="15" customHeight="1" x14ac:dyDescent="0.15">
      <c r="A19" s="221"/>
      <c r="B19" s="206" t="s">
        <v>4</v>
      </c>
      <c r="C19" s="225" t="s">
        <v>93</v>
      </c>
      <c r="D19" s="226" t="s">
        <v>94</v>
      </c>
      <c r="E19" s="225" t="str">
        <f t="shared" si="2"/>
        <v>みなみ</v>
      </c>
      <c r="F19" s="226" t="str">
        <f t="shared" si="2"/>
        <v>しょうざぶろう</v>
      </c>
      <c r="G19" s="228">
        <v>1</v>
      </c>
      <c r="H19" s="221"/>
      <c r="I19" s="189">
        <f t="shared" si="3"/>
        <v>5</v>
      </c>
      <c r="J19" s="205" t="str">
        <f t="shared" si="4"/>
        <v/>
      </c>
      <c r="K19" s="189">
        <v>5</v>
      </c>
      <c r="L19" s="189" t="str">
        <f>""</f>
        <v/>
      </c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</row>
    <row r="20" spans="1:36" ht="15" customHeight="1" x14ac:dyDescent="0.15">
      <c r="A20" s="221"/>
      <c r="B20" s="206" t="s">
        <v>5</v>
      </c>
      <c r="C20" s="225" t="s">
        <v>95</v>
      </c>
      <c r="D20" s="226" t="s">
        <v>96</v>
      </c>
      <c r="E20" s="225" t="str">
        <f t="shared" si="2"/>
        <v>きた</v>
      </c>
      <c r="F20" s="226" t="str">
        <f t="shared" si="2"/>
        <v>たろう</v>
      </c>
      <c r="G20" s="228">
        <v>1</v>
      </c>
      <c r="H20" s="221"/>
      <c r="I20" s="189">
        <f t="shared" si="3"/>
        <v>4</v>
      </c>
      <c r="J20" s="205" t="str">
        <f t="shared" si="4"/>
        <v>　</v>
      </c>
      <c r="K20" s="189">
        <v>6</v>
      </c>
      <c r="L20" s="189" t="str">
        <f>""</f>
        <v/>
      </c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</row>
    <row r="21" spans="1:36" ht="15" customHeight="1" x14ac:dyDescent="0.15">
      <c r="A21" s="221"/>
      <c r="B21" s="206" t="s">
        <v>6</v>
      </c>
      <c r="C21" s="225" t="s">
        <v>97</v>
      </c>
      <c r="D21" s="226" t="s">
        <v>98</v>
      </c>
      <c r="E21" s="225" t="str">
        <f t="shared" si="2"/>
        <v>うえ</v>
      </c>
      <c r="F21" s="226" t="str">
        <f t="shared" si="2"/>
        <v>ひかる</v>
      </c>
      <c r="G21" s="228">
        <v>2</v>
      </c>
      <c r="H21" s="221"/>
      <c r="I21" s="189">
        <f t="shared" si="3"/>
        <v>3</v>
      </c>
      <c r="J21" s="205" t="str">
        <f t="shared" si="4"/>
        <v>　　</v>
      </c>
      <c r="K21" s="189">
        <v>7</v>
      </c>
      <c r="L21" s="189" t="str">
        <f>""</f>
        <v/>
      </c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</row>
    <row r="22" spans="1:36" ht="15" customHeight="1" x14ac:dyDescent="0.15">
      <c r="A22" s="221"/>
      <c r="B22" s="206" t="s">
        <v>7</v>
      </c>
      <c r="C22" s="225" t="s">
        <v>99</v>
      </c>
      <c r="D22" s="226" t="s">
        <v>100</v>
      </c>
      <c r="E22" s="225" t="str">
        <f t="shared" si="2"/>
        <v>なか</v>
      </c>
      <c r="F22" s="226" t="str">
        <f t="shared" si="2"/>
        <v>はじめ</v>
      </c>
      <c r="G22" s="228">
        <v>3</v>
      </c>
      <c r="H22" s="221"/>
      <c r="I22" s="189">
        <f t="shared" si="3"/>
        <v>2</v>
      </c>
      <c r="J22" s="205" t="str">
        <f t="shared" si="4"/>
        <v>　　　</v>
      </c>
      <c r="K22" s="189">
        <v>8</v>
      </c>
      <c r="L22" s="189" t="str">
        <f>""</f>
        <v/>
      </c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</row>
    <row r="23" spans="1:36" ht="15" customHeight="1" x14ac:dyDescent="0.15">
      <c r="A23" s="221"/>
      <c r="B23" s="211" t="s">
        <v>7</v>
      </c>
      <c r="C23" s="230" t="s">
        <v>101</v>
      </c>
      <c r="D23" s="231" t="s">
        <v>102</v>
      </c>
      <c r="E23" s="230" t="str">
        <f t="shared" si="2"/>
        <v>した</v>
      </c>
      <c r="F23" s="231" t="str">
        <f t="shared" si="2"/>
        <v>しんざぶろう</v>
      </c>
      <c r="G23" s="232">
        <v>3</v>
      </c>
      <c r="H23" s="221"/>
      <c r="I23" s="189">
        <f t="shared" si="3"/>
        <v>5</v>
      </c>
      <c r="J23" s="205" t="str">
        <f t="shared" si="4"/>
        <v/>
      </c>
      <c r="K23" s="189">
        <v>9</v>
      </c>
      <c r="L23" s="189" t="str">
        <f>""</f>
        <v/>
      </c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</row>
    <row r="24" spans="1:36" ht="15" customHeight="1" x14ac:dyDescent="0.15">
      <c r="A24" s="221"/>
      <c r="B24" s="217"/>
      <c r="C24" s="221"/>
      <c r="D24" s="221"/>
      <c r="E24" s="221"/>
      <c r="F24" s="221"/>
      <c r="G24" s="221"/>
      <c r="H24" s="221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</row>
    <row r="25" spans="1:36" ht="15" hidden="1" customHeight="1" x14ac:dyDescent="0.15">
      <c r="E25" s="245"/>
      <c r="F25" s="245"/>
    </row>
    <row r="26" spans="1:36" ht="15" hidden="1" customHeight="1" x14ac:dyDescent="0.15"/>
    <row r="27" spans="1:36" ht="15" hidden="1" customHeight="1" x14ac:dyDescent="0.15"/>
    <row r="28" spans="1:36" ht="15" hidden="1" customHeight="1" x14ac:dyDescent="0.15"/>
    <row r="29" spans="1:36" ht="15" hidden="1" customHeight="1" x14ac:dyDescent="0.15"/>
    <row r="30" spans="1:36" ht="15" hidden="1" customHeight="1" x14ac:dyDescent="0.15"/>
    <row r="31" spans="1:36" ht="15" hidden="1" customHeight="1" x14ac:dyDescent="0.15"/>
    <row r="32" spans="1:36" ht="15" hidden="1" customHeight="1" x14ac:dyDescent="0.15"/>
    <row r="33" ht="15" hidden="1" customHeight="1" x14ac:dyDescent="0.15"/>
  </sheetData>
  <sheetProtection sheet="1" objects="1" scenarios="1"/>
  <mergeCells count="18">
    <mergeCell ref="AD3:AF3"/>
    <mergeCell ref="AG3:AI3"/>
    <mergeCell ref="AA15:AC15"/>
    <mergeCell ref="AD15:AF15"/>
    <mergeCell ref="AG15:AI15"/>
    <mergeCell ref="X3:Z3"/>
    <mergeCell ref="AA3:AC3"/>
    <mergeCell ref="N15:N16"/>
    <mergeCell ref="M15:M16"/>
    <mergeCell ref="O15:Q15"/>
    <mergeCell ref="R15:T15"/>
    <mergeCell ref="U15:W15"/>
    <mergeCell ref="X15:Z15"/>
    <mergeCell ref="M3:M4"/>
    <mergeCell ref="N3:N4"/>
    <mergeCell ref="O3:Q3"/>
    <mergeCell ref="R3:T3"/>
    <mergeCell ref="U3:W3"/>
  </mergeCells>
  <phoneticPr fontId="3" type="Hiragana"/>
  <dataValidations count="2">
    <dataValidation imeMode="off" allowBlank="1" showInputMessage="1" showErrorMessage="1" sqref="G5:G11"/>
    <dataValidation imeMode="on" allowBlank="1" showInputMessage="1" showErrorMessage="1" sqref="A1:F1048576 G12:G1048576 G1:G4 AF6:AG6 T6:U10 W6:X9 Z6:AA8 AC6:AD7 H1:AG5 N12:O12 H6:M12 N6:R11 H13:N1048576 O13:O16 P12:R16 AE7:AG16 AJ1:XFD1048576 AH1:AI16 AB8:AD16 Y9:AA16 V10:X16 S11:U16 O17:AI1048576"/>
  </dataValidations>
  <printOptions horizontalCentered="1"/>
  <pageMargins left="0.39370078740157483" right="0.39370078740157483" top="0.39370078740157483" bottom="0.39370078740157483" header="0.51181102362204722" footer="0.51181102362204722"/>
  <pageSetup paperSize="13" scale="98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V34"/>
  <sheetViews>
    <sheetView workbookViewId="0"/>
  </sheetViews>
  <sheetFormatPr defaultColWidth="0" defaultRowHeight="18.75" zeroHeight="1" x14ac:dyDescent="0.15"/>
  <cols>
    <col min="1" max="1" width="1.7109375" style="14" customWidth="1"/>
    <col min="2" max="2" width="8.140625" style="14" customWidth="1"/>
    <col min="3" max="3" width="5.28515625" style="14" customWidth="1"/>
    <col min="4" max="4" width="19" style="14" customWidth="1"/>
    <col min="5" max="5" width="10.85546875" style="14" customWidth="1"/>
    <col min="6" max="6" width="19" style="14" customWidth="1"/>
    <col min="7" max="7" width="5.28515625" style="14" customWidth="1"/>
    <col min="8" max="8" width="12.140625" style="15" customWidth="1"/>
    <col min="9" max="10" width="9.7109375" style="14" customWidth="1"/>
    <col min="11" max="11" width="1.7109375" style="14" customWidth="1"/>
    <col min="12" max="12" width="1.7109375" style="84" customWidth="1"/>
    <col min="13" max="13" width="8.140625" style="84" customWidth="1"/>
    <col min="14" max="14" width="5.28515625" style="84" customWidth="1"/>
    <col min="15" max="15" width="19" style="84" customWidth="1"/>
    <col min="16" max="16" width="10.85546875" style="84" customWidth="1"/>
    <col min="17" max="17" width="19" style="84" customWidth="1"/>
    <col min="18" max="18" width="5.28515625" style="84" customWidth="1"/>
    <col min="19" max="19" width="12.140625" style="85" customWidth="1"/>
    <col min="20" max="21" width="9.7109375" style="84" customWidth="1"/>
    <col min="22" max="22" width="1.7109375" style="84" customWidth="1"/>
    <col min="23" max="16384" width="9.140625" style="14" hidden="1"/>
  </cols>
  <sheetData>
    <row r="1" spans="1:22" ht="9.9499999999999993" customHeight="1" x14ac:dyDescent="0.15">
      <c r="A1" s="128"/>
      <c r="B1" s="128"/>
      <c r="C1" s="128"/>
      <c r="D1" s="128"/>
      <c r="E1" s="128"/>
      <c r="F1" s="128"/>
      <c r="G1" s="128"/>
      <c r="H1" s="129"/>
      <c r="I1" s="128"/>
      <c r="J1" s="128"/>
      <c r="K1" s="128"/>
    </row>
    <row r="2" spans="1:22" ht="26.25" thickBot="1" x14ac:dyDescent="0.2">
      <c r="A2" s="128"/>
      <c r="B2" s="522" t="str">
        <f ca="1">CONCATENATE(大会名入力!D2,"　剣道競技　申込書")</f>
        <v>岡山県中学校秋季体育大会　剣道競技　申込書</v>
      </c>
      <c r="C2" s="522"/>
      <c r="D2" s="522"/>
      <c r="E2" s="522"/>
      <c r="F2" s="522"/>
      <c r="G2" s="522"/>
      <c r="H2" s="522"/>
      <c r="I2" s="522"/>
      <c r="J2" s="522"/>
      <c r="K2" s="128"/>
      <c r="M2" s="613" t="s">
        <v>32</v>
      </c>
      <c r="N2" s="613"/>
      <c r="O2" s="613"/>
      <c r="P2" s="613"/>
      <c r="Q2" s="613"/>
      <c r="R2" s="613"/>
      <c r="S2" s="613"/>
      <c r="T2" s="613"/>
      <c r="U2" s="613"/>
    </row>
    <row r="3" spans="1:22" s="16" customFormat="1" ht="39.950000000000003" customHeight="1" thickBot="1" x14ac:dyDescent="0.2">
      <c r="A3" s="130"/>
      <c r="B3" s="530" t="s">
        <v>115</v>
      </c>
      <c r="C3" s="531"/>
      <c r="D3" s="523" t="str">
        <f>基礎入力!F11</f>
        <v/>
      </c>
      <c r="E3" s="524"/>
      <c r="F3" s="524"/>
      <c r="G3" s="524"/>
      <c r="H3" s="524"/>
      <c r="I3" s="524"/>
      <c r="J3" s="525"/>
      <c r="K3" s="130"/>
      <c r="L3" s="86"/>
      <c r="M3" s="614" t="s">
        <v>115</v>
      </c>
      <c r="N3" s="615"/>
      <c r="O3" s="616" t="str">
        <f>基礎入力!U11</f>
        <v>美作市立 北 中学校</v>
      </c>
      <c r="P3" s="617"/>
      <c r="Q3" s="617"/>
      <c r="R3" s="617"/>
      <c r="S3" s="617"/>
      <c r="T3" s="617"/>
      <c r="U3" s="618"/>
      <c r="V3" s="86"/>
    </row>
    <row r="4" spans="1:22" s="16" customFormat="1" ht="26.1" customHeight="1" x14ac:dyDescent="0.15">
      <c r="A4" s="130"/>
      <c r="B4" s="532" t="s">
        <v>116</v>
      </c>
      <c r="C4" s="533"/>
      <c r="D4" s="536" t="str">
        <f>IF(基礎入力!E13="","",基礎入力!E13)</f>
        <v/>
      </c>
      <c r="E4" s="537"/>
      <c r="F4" s="537"/>
      <c r="G4" s="526" t="str">
        <f>基礎入力!I13</f>
        <v/>
      </c>
      <c r="H4" s="526"/>
      <c r="I4" s="526"/>
      <c r="J4" s="527"/>
      <c r="K4" s="130"/>
      <c r="L4" s="86"/>
      <c r="M4" s="619" t="s">
        <v>116</v>
      </c>
      <c r="N4" s="620"/>
      <c r="O4" s="623" t="str">
        <f>IF(基礎入力!T13="","",基礎入力!T13)</f>
        <v>大原　仙人</v>
      </c>
      <c r="P4" s="624"/>
      <c r="Q4" s="624"/>
      <c r="R4" s="625" t="str">
        <f>基礎入力!X13</f>
        <v>･校長</v>
      </c>
      <c r="S4" s="625"/>
      <c r="T4" s="625"/>
      <c r="U4" s="626"/>
      <c r="V4" s="86"/>
    </row>
    <row r="5" spans="1:22" s="16" customFormat="1" ht="26.1" customHeight="1" x14ac:dyDescent="0.15">
      <c r="A5" s="130"/>
      <c r="B5" s="532"/>
      <c r="C5" s="533"/>
      <c r="D5" s="538" t="str">
        <f>IF(基礎入力!E14="","",基礎入力!E14)</f>
        <v/>
      </c>
      <c r="E5" s="539"/>
      <c r="F5" s="539"/>
      <c r="G5" s="528" t="str">
        <f>基礎入力!I14</f>
        <v/>
      </c>
      <c r="H5" s="528"/>
      <c r="I5" s="528"/>
      <c r="J5" s="529"/>
      <c r="K5" s="130"/>
      <c r="L5" s="86"/>
      <c r="M5" s="619"/>
      <c r="N5" s="620"/>
      <c r="O5" s="627" t="str">
        <f>IF(基礎入力!T14="","",基礎入力!T14)</f>
        <v>佐々木　小次郎</v>
      </c>
      <c r="P5" s="628"/>
      <c r="Q5" s="628"/>
      <c r="R5" s="629" t="str">
        <f>基礎入力!X14</f>
        <v>･教員</v>
      </c>
      <c r="S5" s="629"/>
      <c r="T5" s="629"/>
      <c r="U5" s="630"/>
      <c r="V5" s="86"/>
    </row>
    <row r="6" spans="1:22" s="16" customFormat="1" ht="26.1" customHeight="1" x14ac:dyDescent="0.15">
      <c r="A6" s="130"/>
      <c r="B6" s="532"/>
      <c r="C6" s="533"/>
      <c r="D6" s="538" t="str">
        <f>IF(基礎入力!E15="","",基礎入力!E15)</f>
        <v/>
      </c>
      <c r="E6" s="539"/>
      <c r="F6" s="539"/>
      <c r="G6" s="528" t="str">
        <f>基礎入力!I15</f>
        <v/>
      </c>
      <c r="H6" s="528"/>
      <c r="I6" s="528"/>
      <c r="J6" s="529"/>
      <c r="K6" s="130"/>
      <c r="L6" s="86"/>
      <c r="M6" s="619"/>
      <c r="N6" s="620"/>
      <c r="O6" s="627" t="str">
        <f>IF(基礎入力!T15="","",基礎入力!T15)</f>
        <v>新免　幸太郎</v>
      </c>
      <c r="P6" s="628"/>
      <c r="Q6" s="628"/>
      <c r="R6" s="629" t="str">
        <f>基礎入力!X15</f>
        <v>･教員</v>
      </c>
      <c r="S6" s="629"/>
      <c r="T6" s="629"/>
      <c r="U6" s="630"/>
      <c r="V6" s="86"/>
    </row>
    <row r="7" spans="1:22" s="16" customFormat="1" ht="26.1" customHeight="1" thickBot="1" x14ac:dyDescent="0.2">
      <c r="A7" s="130"/>
      <c r="B7" s="534"/>
      <c r="C7" s="535"/>
      <c r="D7" s="542" t="str">
        <f>IF(基礎入力!E16="","",基礎入力!E16)</f>
        <v/>
      </c>
      <c r="E7" s="543"/>
      <c r="F7" s="543"/>
      <c r="G7" s="540" t="str">
        <f>基礎入力!I16</f>
        <v/>
      </c>
      <c r="H7" s="540"/>
      <c r="I7" s="540"/>
      <c r="J7" s="541"/>
      <c r="K7" s="130"/>
      <c r="L7" s="86"/>
      <c r="M7" s="621"/>
      <c r="N7" s="622"/>
      <c r="O7" s="593" t="str">
        <f>IF(基礎入力!T16="","",基礎入力!T16)</f>
        <v>二天　　通</v>
      </c>
      <c r="P7" s="594"/>
      <c r="Q7" s="594"/>
      <c r="R7" s="595" t="str">
        <f>基礎入力!X16</f>
        <v>･部活動指導員</v>
      </c>
      <c r="S7" s="595"/>
      <c r="T7" s="595"/>
      <c r="U7" s="596"/>
      <c r="V7" s="86"/>
    </row>
    <row r="8" spans="1:22" s="17" customFormat="1" ht="39.950000000000003" customHeight="1" thickBot="1" x14ac:dyDescent="0.35">
      <c r="A8" s="132"/>
      <c r="B8" s="515" t="s">
        <v>130</v>
      </c>
      <c r="C8" s="515"/>
      <c r="D8" s="515"/>
      <c r="E8" s="515" t="s">
        <v>118</v>
      </c>
      <c r="F8" s="515"/>
      <c r="G8" s="132"/>
      <c r="H8" s="133"/>
      <c r="I8" s="132"/>
      <c r="J8" s="132"/>
      <c r="K8" s="132"/>
      <c r="L8" s="87"/>
      <c r="M8" s="597" t="s">
        <v>130</v>
      </c>
      <c r="N8" s="597"/>
      <c r="O8" s="597"/>
      <c r="P8" s="597" t="s">
        <v>118</v>
      </c>
      <c r="Q8" s="597"/>
      <c r="R8" s="87"/>
      <c r="S8" s="88"/>
      <c r="T8" s="87"/>
      <c r="U8" s="87"/>
      <c r="V8" s="87"/>
    </row>
    <row r="9" spans="1:22" s="16" customFormat="1" ht="30" customHeight="1" thickBot="1" x14ac:dyDescent="0.2">
      <c r="A9" s="130"/>
      <c r="B9" s="516" t="s">
        <v>119</v>
      </c>
      <c r="C9" s="517"/>
      <c r="D9" s="518" t="str">
        <f>IF(基礎入力!E23="","",基礎入力!E23)</f>
        <v/>
      </c>
      <c r="E9" s="519"/>
      <c r="F9" s="519"/>
      <c r="G9" s="520" t="str">
        <f>基礎入力!I23</f>
        <v/>
      </c>
      <c r="H9" s="520"/>
      <c r="I9" s="520"/>
      <c r="J9" s="521"/>
      <c r="K9" s="130"/>
      <c r="L9" s="86"/>
      <c r="M9" s="598" t="s">
        <v>119</v>
      </c>
      <c r="N9" s="599"/>
      <c r="O9" s="600" t="str">
        <f>IF(基礎入力!T23="","",基礎入力!T23)</f>
        <v>二天　　通</v>
      </c>
      <c r="P9" s="601"/>
      <c r="Q9" s="601"/>
      <c r="R9" s="602" t="str">
        <f>基礎入力!X23</f>
        <v>･部活動指導員</v>
      </c>
      <c r="S9" s="602"/>
      <c r="T9" s="602"/>
      <c r="U9" s="603"/>
      <c r="V9" s="86"/>
    </row>
    <row r="10" spans="1:22" ht="18.75" customHeight="1" x14ac:dyDescent="0.15">
      <c r="A10" s="128"/>
      <c r="B10" s="165"/>
      <c r="C10" s="135"/>
      <c r="D10" s="550" t="s">
        <v>121</v>
      </c>
      <c r="E10" s="550"/>
      <c r="F10" s="550"/>
      <c r="G10" s="136"/>
      <c r="H10" s="551" t="s">
        <v>122</v>
      </c>
      <c r="I10" s="553" t="s">
        <v>133</v>
      </c>
      <c r="J10" s="509" t="s">
        <v>134</v>
      </c>
      <c r="K10" s="128"/>
      <c r="M10" s="90"/>
      <c r="N10" s="91"/>
      <c r="O10" s="604" t="s">
        <v>165</v>
      </c>
      <c r="P10" s="604"/>
      <c r="Q10" s="604"/>
      <c r="R10" s="92"/>
      <c r="S10" s="605" t="s">
        <v>122</v>
      </c>
      <c r="T10" s="607" t="s">
        <v>133</v>
      </c>
      <c r="U10" s="609" t="s">
        <v>134</v>
      </c>
    </row>
    <row r="11" spans="1:22" ht="24.75" customHeight="1" thickBot="1" x14ac:dyDescent="0.2">
      <c r="A11" s="128"/>
      <c r="B11" s="166"/>
      <c r="C11" s="137"/>
      <c r="D11" s="555" t="s">
        <v>123</v>
      </c>
      <c r="E11" s="556"/>
      <c r="F11" s="556"/>
      <c r="G11" s="138"/>
      <c r="H11" s="552"/>
      <c r="I11" s="554"/>
      <c r="J11" s="510"/>
      <c r="K11" s="128"/>
      <c r="M11" s="93"/>
      <c r="N11" s="94"/>
      <c r="O11" s="611" t="s">
        <v>123</v>
      </c>
      <c r="P11" s="612"/>
      <c r="Q11" s="612"/>
      <c r="R11" s="95"/>
      <c r="S11" s="606"/>
      <c r="T11" s="608"/>
      <c r="U11" s="610"/>
    </row>
    <row r="12" spans="1:22" s="18" customFormat="1" ht="15.95" customHeight="1" thickTop="1" x14ac:dyDescent="0.2">
      <c r="A12" s="139"/>
      <c r="B12" s="557">
        <v>1</v>
      </c>
      <c r="C12" s="140"/>
      <c r="D12" s="141" t="str">
        <f>IF(女子個人入力!F5="","",女子個人入力!F5)</f>
        <v/>
      </c>
      <c r="E12" s="142"/>
      <c r="F12" s="143" t="str">
        <f>IF(女子個人入力!G5="","",女子個人入力!G5)</f>
        <v/>
      </c>
      <c r="G12" s="144"/>
      <c r="H12" s="558" t="str">
        <f>IF(女子個人入力!H5="","",女子個人入力!H5)</f>
        <v/>
      </c>
      <c r="I12" s="559" t="str">
        <f>IF(女子個人入力!I5="","",女子個人入力!I5)</f>
        <v/>
      </c>
      <c r="J12" s="511" t="str">
        <f>IF(女子個人入力!J5="","",女子個人入力!J5)</f>
        <v/>
      </c>
      <c r="K12" s="139"/>
      <c r="L12" s="96"/>
      <c r="M12" s="589">
        <v>1</v>
      </c>
      <c r="N12" s="97"/>
      <c r="O12" s="98" t="str">
        <f>IF(女子個人入力!F18="","",女子個人入力!F18)</f>
        <v>おおはら</v>
      </c>
      <c r="P12" s="99"/>
      <c r="Q12" s="100" t="str">
        <f>IF(女子個人入力!G18="","",女子個人入力!G18)</f>
        <v>れいこ</v>
      </c>
      <c r="R12" s="101"/>
      <c r="S12" s="590">
        <f>IF(女子個人入力!H18="","",女子個人入力!H18)</f>
        <v>3</v>
      </c>
      <c r="T12" s="591">
        <f>IF(女子個人入力!I18="","",女子個人入力!I18)</f>
        <v>1</v>
      </c>
      <c r="U12" s="592" t="str">
        <f>IF(女子個人入力!J18="","",女子個人入力!J18)</f>
        <v/>
      </c>
      <c r="V12" s="96"/>
    </row>
    <row r="13" spans="1:22" s="16" customFormat="1" ht="30" customHeight="1" x14ac:dyDescent="0.15">
      <c r="A13" s="130"/>
      <c r="B13" s="545"/>
      <c r="C13" s="145"/>
      <c r="D13" s="146" t="str">
        <f>IF(女子個人入力!D5="","",女子個人入力!D5)</f>
        <v/>
      </c>
      <c r="E13" s="147"/>
      <c r="F13" s="148" t="str">
        <f>IF(女子個人入力!E5="","",女子個人入力!E5)</f>
        <v/>
      </c>
      <c r="G13" s="149"/>
      <c r="H13" s="547"/>
      <c r="I13" s="549"/>
      <c r="J13" s="512"/>
      <c r="K13" s="130"/>
      <c r="L13" s="86"/>
      <c r="M13" s="585"/>
      <c r="N13" s="102"/>
      <c r="O13" s="103" t="str">
        <f>IF(女子個人入力!D18="","",女子個人入力!D18)</f>
        <v>大原</v>
      </c>
      <c r="P13" s="104"/>
      <c r="Q13" s="105" t="str">
        <f>IF(女子個人入力!E18="","",女子個人入力!E18)</f>
        <v>麗子</v>
      </c>
      <c r="R13" s="106"/>
      <c r="S13" s="586"/>
      <c r="T13" s="587"/>
      <c r="U13" s="588"/>
      <c r="V13" s="86"/>
    </row>
    <row r="14" spans="1:22" s="18" customFormat="1" ht="15.95" customHeight="1" x14ac:dyDescent="0.2">
      <c r="A14" s="139"/>
      <c r="B14" s="544">
        <v>2</v>
      </c>
      <c r="C14" s="150"/>
      <c r="D14" s="151" t="str">
        <f>IF(女子個人入力!F6="","",女子個人入力!F6)</f>
        <v/>
      </c>
      <c r="E14" s="152"/>
      <c r="F14" s="153" t="str">
        <f>IF(女子個人入力!G6="","",女子個人入力!G6)</f>
        <v/>
      </c>
      <c r="G14" s="154"/>
      <c r="H14" s="546" t="str">
        <f>IF(女子個人入力!H6="","",女子個人入力!H6)</f>
        <v/>
      </c>
      <c r="I14" s="548" t="str">
        <f>IF(女子個人入力!I6="","",女子個人入力!I6)</f>
        <v/>
      </c>
      <c r="J14" s="513" t="str">
        <f>IF(女子個人入力!J6="","",女子個人入力!J6)</f>
        <v/>
      </c>
      <c r="K14" s="139"/>
      <c r="L14" s="96"/>
      <c r="M14" s="575">
        <v>2</v>
      </c>
      <c r="N14" s="107"/>
      <c r="O14" s="108" t="str">
        <f>IF(女子個人入力!F19="","",女子個人入力!F19)</f>
        <v>あいだ</v>
      </c>
      <c r="P14" s="109"/>
      <c r="Q14" s="110" t="str">
        <f>IF(女子個人入力!G19="","",女子個人入力!G19)</f>
        <v>うみ</v>
      </c>
      <c r="R14" s="111"/>
      <c r="S14" s="577">
        <f>IF(女子個人入力!H19="","",女子個人入力!H19)</f>
        <v>2</v>
      </c>
      <c r="T14" s="579">
        <f>IF(女子個人入力!I19="","",女子個人入力!I19)</f>
        <v>2</v>
      </c>
      <c r="U14" s="581" t="str">
        <f>IF(女子個人入力!J19="","",女子個人入力!J19)</f>
        <v/>
      </c>
      <c r="V14" s="96"/>
    </row>
    <row r="15" spans="1:22" s="16" customFormat="1" ht="30" customHeight="1" x14ac:dyDescent="0.15">
      <c r="A15" s="130"/>
      <c r="B15" s="545"/>
      <c r="C15" s="145"/>
      <c r="D15" s="146" t="str">
        <f>IF(女子個人入力!D6="","",女子個人入力!D6)</f>
        <v/>
      </c>
      <c r="E15" s="147"/>
      <c r="F15" s="148" t="str">
        <f>IF(女子個人入力!E6="","",女子個人入力!E6)</f>
        <v/>
      </c>
      <c r="G15" s="149"/>
      <c r="H15" s="547"/>
      <c r="I15" s="549"/>
      <c r="J15" s="512"/>
      <c r="K15" s="130"/>
      <c r="L15" s="86"/>
      <c r="M15" s="585"/>
      <c r="N15" s="102"/>
      <c r="O15" s="103" t="str">
        <f>IF(女子個人入力!D19="","",女子個人入力!D19)</f>
        <v>英田</v>
      </c>
      <c r="P15" s="104"/>
      <c r="Q15" s="105" t="str">
        <f>IF(女子個人入力!E19="","",女子個人入力!E19)</f>
        <v>雲海</v>
      </c>
      <c r="R15" s="106"/>
      <c r="S15" s="586"/>
      <c r="T15" s="587"/>
      <c r="U15" s="588"/>
      <c r="V15" s="86"/>
    </row>
    <row r="16" spans="1:22" s="18" customFormat="1" ht="15.95" customHeight="1" x14ac:dyDescent="0.2">
      <c r="A16" s="139"/>
      <c r="B16" s="544">
        <v>3</v>
      </c>
      <c r="C16" s="150"/>
      <c r="D16" s="151" t="str">
        <f>IF(女子個人入力!F7="","",女子個人入力!F7)</f>
        <v/>
      </c>
      <c r="E16" s="152"/>
      <c r="F16" s="153" t="str">
        <f>IF(女子個人入力!G7="","",女子個人入力!G7)</f>
        <v/>
      </c>
      <c r="G16" s="154"/>
      <c r="H16" s="546" t="str">
        <f>IF(女子個人入力!H7="","",女子個人入力!H7)</f>
        <v/>
      </c>
      <c r="I16" s="548" t="str">
        <f>IF(女子個人入力!I7="","",女子個人入力!I7)</f>
        <v/>
      </c>
      <c r="J16" s="513" t="str">
        <f>IF(女子個人入力!J7="","",女子個人入力!J7)</f>
        <v/>
      </c>
      <c r="K16" s="139"/>
      <c r="L16" s="96"/>
      <c r="M16" s="575">
        <v>3</v>
      </c>
      <c r="N16" s="107"/>
      <c r="O16" s="108" t="str">
        <f>IF(女子個人入力!F20="","",女子個人入力!F20)</f>
        <v>さくとう</v>
      </c>
      <c r="P16" s="109"/>
      <c r="Q16" s="110" t="str">
        <f>IF(女子個人入力!G20="","",女子個人入力!G20)</f>
        <v>ここみ</v>
      </c>
      <c r="R16" s="111"/>
      <c r="S16" s="577">
        <f>IF(女子個人入力!H20="","",女子個人入力!H20)</f>
        <v>1</v>
      </c>
      <c r="T16" s="579">
        <f>IF(女子個人入力!I20="","",女子個人入力!I20)</f>
        <v>8</v>
      </c>
      <c r="U16" s="581" t="str">
        <f>IF(女子個人入力!J20="","",女子個人入力!J20)</f>
        <v>○</v>
      </c>
      <c r="V16" s="96"/>
    </row>
    <row r="17" spans="1:22" s="16" customFormat="1" ht="30" customHeight="1" x14ac:dyDescent="0.15">
      <c r="A17" s="130"/>
      <c r="B17" s="545"/>
      <c r="C17" s="145"/>
      <c r="D17" s="146" t="str">
        <f>IF(女子個人入力!D7="","",女子個人入力!D7)</f>
        <v/>
      </c>
      <c r="E17" s="147"/>
      <c r="F17" s="148" t="str">
        <f>IF(女子個人入力!E7="","",女子個人入力!E7)</f>
        <v/>
      </c>
      <c r="G17" s="149"/>
      <c r="H17" s="547"/>
      <c r="I17" s="549"/>
      <c r="J17" s="512"/>
      <c r="K17" s="130"/>
      <c r="L17" s="86"/>
      <c r="M17" s="585"/>
      <c r="N17" s="102"/>
      <c r="O17" s="103" t="str">
        <f>IF(女子個人入力!D20="","",女子個人入力!D20)</f>
        <v>作東</v>
      </c>
      <c r="P17" s="104"/>
      <c r="Q17" s="105" t="str">
        <f>IF(女子個人入力!E20="","",女子個人入力!E20)</f>
        <v>恋々美</v>
      </c>
      <c r="R17" s="106"/>
      <c r="S17" s="586"/>
      <c r="T17" s="587"/>
      <c r="U17" s="588"/>
      <c r="V17" s="86"/>
    </row>
    <row r="18" spans="1:22" s="18" customFormat="1" ht="15.95" customHeight="1" x14ac:dyDescent="0.2">
      <c r="A18" s="139"/>
      <c r="B18" s="544">
        <v>4</v>
      </c>
      <c r="C18" s="150"/>
      <c r="D18" s="151" t="str">
        <f>IF(女子個人入力!F8="","",女子個人入力!F8)</f>
        <v/>
      </c>
      <c r="E18" s="152"/>
      <c r="F18" s="153" t="str">
        <f>IF(女子個人入力!G8="","",女子個人入力!G8)</f>
        <v/>
      </c>
      <c r="G18" s="154"/>
      <c r="H18" s="546" t="str">
        <f>IF(女子個人入力!H8="","",女子個人入力!H8)</f>
        <v/>
      </c>
      <c r="I18" s="548" t="str">
        <f>IF(女子個人入力!I8="","",女子個人入力!I8)</f>
        <v/>
      </c>
      <c r="J18" s="513" t="str">
        <f>IF(女子個人入力!J8="","",女子個人入力!J8)</f>
        <v/>
      </c>
      <c r="K18" s="139"/>
      <c r="L18" s="96"/>
      <c r="M18" s="575">
        <v>4</v>
      </c>
      <c r="N18" s="107"/>
      <c r="O18" s="108" t="str">
        <f>IF(女子個人入力!F21="","",女子個人入力!F21)</f>
        <v/>
      </c>
      <c r="P18" s="109"/>
      <c r="Q18" s="110" t="str">
        <f>IF(女子個人入力!G21="","",女子個人入力!G21)</f>
        <v/>
      </c>
      <c r="R18" s="111"/>
      <c r="S18" s="577" t="str">
        <f>IF(女子個人入力!H21="","",女子個人入力!H21)</f>
        <v/>
      </c>
      <c r="T18" s="579" t="str">
        <f>IF(女子個人入力!I21="","",女子個人入力!I21)</f>
        <v/>
      </c>
      <c r="U18" s="581" t="str">
        <f>IF(女子個人入力!J21="","",女子個人入力!J21)</f>
        <v/>
      </c>
      <c r="V18" s="96"/>
    </row>
    <row r="19" spans="1:22" s="16" customFormat="1" ht="30" customHeight="1" x14ac:dyDescent="0.15">
      <c r="A19" s="130"/>
      <c r="B19" s="545"/>
      <c r="C19" s="145"/>
      <c r="D19" s="146" t="str">
        <f>IF(女子個人入力!D8="","",女子個人入力!D8)</f>
        <v/>
      </c>
      <c r="E19" s="147"/>
      <c r="F19" s="148" t="str">
        <f>IF(女子個人入力!E8="","",女子個人入力!E8)</f>
        <v/>
      </c>
      <c r="G19" s="149"/>
      <c r="H19" s="547"/>
      <c r="I19" s="549"/>
      <c r="J19" s="512"/>
      <c r="K19" s="130"/>
      <c r="L19" s="86"/>
      <c r="M19" s="585"/>
      <c r="N19" s="102"/>
      <c r="O19" s="103" t="str">
        <f>IF(女子個人入力!D21="","",女子個人入力!D21)</f>
        <v/>
      </c>
      <c r="P19" s="104"/>
      <c r="Q19" s="105" t="str">
        <f>IF(女子個人入力!E21="","",女子個人入力!E21)</f>
        <v/>
      </c>
      <c r="R19" s="106"/>
      <c r="S19" s="586"/>
      <c r="T19" s="587"/>
      <c r="U19" s="588"/>
      <c r="V19" s="86"/>
    </row>
    <row r="20" spans="1:22" s="18" customFormat="1" ht="15.95" customHeight="1" x14ac:dyDescent="0.2">
      <c r="A20" s="139"/>
      <c r="B20" s="544">
        <v>5</v>
      </c>
      <c r="C20" s="150"/>
      <c r="D20" s="151" t="str">
        <f>IF(女子個人入力!F9="","",女子個人入力!F9)</f>
        <v/>
      </c>
      <c r="E20" s="152"/>
      <c r="F20" s="153" t="str">
        <f>IF(女子個人入力!G9="","",女子個人入力!G9)</f>
        <v/>
      </c>
      <c r="G20" s="154"/>
      <c r="H20" s="546" t="str">
        <f>IF(女子個人入力!H9="","",女子個人入力!H9)</f>
        <v/>
      </c>
      <c r="I20" s="548" t="str">
        <f>IF(女子個人入力!I9="","",女子個人入力!I9)</f>
        <v/>
      </c>
      <c r="J20" s="513" t="str">
        <f>IF(女子個人入力!J9="","",女子個人入力!J9)</f>
        <v/>
      </c>
      <c r="K20" s="139"/>
      <c r="L20" s="96"/>
      <c r="M20" s="575">
        <v>5</v>
      </c>
      <c r="N20" s="107"/>
      <c r="O20" s="108" t="str">
        <f>IF(女子個人入力!F22="","",女子個人入力!F22)</f>
        <v/>
      </c>
      <c r="P20" s="109"/>
      <c r="Q20" s="110" t="str">
        <f>IF(女子個人入力!G22="","",女子個人入力!G22)</f>
        <v/>
      </c>
      <c r="R20" s="111"/>
      <c r="S20" s="577" t="str">
        <f>IF(女子個人入力!H22="","",女子個人入力!H22)</f>
        <v/>
      </c>
      <c r="T20" s="579" t="str">
        <f>IF(女子個人入力!I22="","",女子個人入力!I22)</f>
        <v/>
      </c>
      <c r="U20" s="581" t="str">
        <f>IF(女子個人入力!J22="","",女子個人入力!J22)</f>
        <v/>
      </c>
      <c r="V20" s="96"/>
    </row>
    <row r="21" spans="1:22" s="16" customFormat="1" ht="30" customHeight="1" x14ac:dyDescent="0.15">
      <c r="A21" s="130"/>
      <c r="B21" s="545"/>
      <c r="C21" s="145"/>
      <c r="D21" s="146" t="str">
        <f>IF(女子個人入力!D9="","",女子個人入力!D9)</f>
        <v/>
      </c>
      <c r="E21" s="147"/>
      <c r="F21" s="148" t="str">
        <f>IF(女子個人入力!E9="","",女子個人入力!E9)</f>
        <v/>
      </c>
      <c r="G21" s="149"/>
      <c r="H21" s="547"/>
      <c r="I21" s="549"/>
      <c r="J21" s="512"/>
      <c r="K21" s="130"/>
      <c r="L21" s="86"/>
      <c r="M21" s="585"/>
      <c r="N21" s="102"/>
      <c r="O21" s="103" t="str">
        <f>IF(女子個人入力!D22="","",女子個人入力!D22)</f>
        <v/>
      </c>
      <c r="P21" s="104"/>
      <c r="Q21" s="105" t="str">
        <f>IF(女子個人入力!E22="","",女子個人入力!E22)</f>
        <v/>
      </c>
      <c r="R21" s="106"/>
      <c r="S21" s="586"/>
      <c r="T21" s="587"/>
      <c r="U21" s="588"/>
      <c r="V21" s="86"/>
    </row>
    <row r="22" spans="1:22" s="18" customFormat="1" ht="15.95" customHeight="1" x14ac:dyDescent="0.2">
      <c r="A22" s="139"/>
      <c r="B22" s="544">
        <v>6</v>
      </c>
      <c r="C22" s="150"/>
      <c r="D22" s="151" t="str">
        <f>IF(女子個人入力!F10="","",女子個人入力!F10)</f>
        <v/>
      </c>
      <c r="E22" s="152"/>
      <c r="F22" s="153" t="str">
        <f>IF(女子個人入力!G10="","",女子個人入力!G10)</f>
        <v/>
      </c>
      <c r="G22" s="154"/>
      <c r="H22" s="546" t="str">
        <f>IF(女子個人入力!H10="","",女子個人入力!H10)</f>
        <v/>
      </c>
      <c r="I22" s="548" t="str">
        <f>IF(女子個人入力!I10="","",女子個人入力!I10)</f>
        <v/>
      </c>
      <c r="J22" s="513" t="str">
        <f>IF(女子個人入力!J10="","",女子個人入力!J10)</f>
        <v/>
      </c>
      <c r="K22" s="139"/>
      <c r="L22" s="96"/>
      <c r="M22" s="575">
        <v>6</v>
      </c>
      <c r="N22" s="107"/>
      <c r="O22" s="108" t="str">
        <f>IF(女子個人入力!F23="","",女子個人入力!F23)</f>
        <v/>
      </c>
      <c r="P22" s="109"/>
      <c r="Q22" s="110" t="str">
        <f>IF(女子個人入力!G23="","",女子個人入力!G23)</f>
        <v/>
      </c>
      <c r="R22" s="111"/>
      <c r="S22" s="577" t="str">
        <f>IF(女子個人入力!H23="","",女子個人入力!H23)</f>
        <v/>
      </c>
      <c r="T22" s="579" t="str">
        <f>IF(女子個人入力!I23="","",女子個人入力!I23)</f>
        <v/>
      </c>
      <c r="U22" s="581" t="str">
        <f>IF(女子個人入力!J23="","",女子個人入力!J23)</f>
        <v/>
      </c>
      <c r="V22" s="96"/>
    </row>
    <row r="23" spans="1:22" s="16" customFormat="1" ht="30" customHeight="1" x14ac:dyDescent="0.15">
      <c r="A23" s="130"/>
      <c r="B23" s="545"/>
      <c r="C23" s="145"/>
      <c r="D23" s="146" t="str">
        <f>IF(女子個人入力!D10="","",女子個人入力!D10)</f>
        <v/>
      </c>
      <c r="E23" s="147"/>
      <c r="F23" s="148" t="str">
        <f>IF(女子個人入力!E10="","",女子個人入力!E10)</f>
        <v/>
      </c>
      <c r="G23" s="149"/>
      <c r="H23" s="547"/>
      <c r="I23" s="549"/>
      <c r="J23" s="512"/>
      <c r="K23" s="130"/>
      <c r="L23" s="86"/>
      <c r="M23" s="585"/>
      <c r="N23" s="102"/>
      <c r="O23" s="103" t="str">
        <f>IF(女子個人入力!D23="","",女子個人入力!D23)</f>
        <v/>
      </c>
      <c r="P23" s="104"/>
      <c r="Q23" s="105" t="str">
        <f>IF(女子個人入力!E23="","",女子個人入力!E23)</f>
        <v/>
      </c>
      <c r="R23" s="106"/>
      <c r="S23" s="586"/>
      <c r="T23" s="587"/>
      <c r="U23" s="588"/>
      <c r="V23" s="86"/>
    </row>
    <row r="24" spans="1:22" s="18" customFormat="1" ht="15.95" customHeight="1" x14ac:dyDescent="0.2">
      <c r="A24" s="139"/>
      <c r="B24" s="544">
        <v>7</v>
      </c>
      <c r="C24" s="150"/>
      <c r="D24" s="151" t="str">
        <f>IF(女子個人入力!F11="","",女子個人入力!F11)</f>
        <v/>
      </c>
      <c r="E24" s="152"/>
      <c r="F24" s="153" t="str">
        <f>IF(女子個人入力!G11="","",女子個人入力!G11)</f>
        <v/>
      </c>
      <c r="G24" s="154"/>
      <c r="H24" s="546" t="str">
        <f>IF(女子個人入力!H11="","",女子個人入力!H11)</f>
        <v/>
      </c>
      <c r="I24" s="548" t="str">
        <f>IF(女子個人入力!I11="","",女子個人入力!I11)</f>
        <v/>
      </c>
      <c r="J24" s="513" t="str">
        <f>IF(女子個人入力!J11="","",女子個人入力!J11)</f>
        <v/>
      </c>
      <c r="K24" s="139"/>
      <c r="L24" s="96"/>
      <c r="M24" s="575">
        <v>7</v>
      </c>
      <c r="N24" s="107"/>
      <c r="O24" s="108" t="str">
        <f>IF(女子個人入力!F24="","",女子個人入力!F24)</f>
        <v/>
      </c>
      <c r="P24" s="109"/>
      <c r="Q24" s="110" t="str">
        <f>IF(女子個人入力!G24="","",女子個人入力!G24)</f>
        <v/>
      </c>
      <c r="R24" s="111"/>
      <c r="S24" s="577" t="str">
        <f>IF(女子個人入力!H24="","",女子個人入力!H24)</f>
        <v/>
      </c>
      <c r="T24" s="579" t="str">
        <f>IF(女子個人入力!I24="","",女子個人入力!I24)</f>
        <v/>
      </c>
      <c r="U24" s="581" t="str">
        <f>IF(女子個人入力!J24="","",女子個人入力!J24)</f>
        <v/>
      </c>
      <c r="V24" s="96"/>
    </row>
    <row r="25" spans="1:22" s="16" customFormat="1" ht="30" customHeight="1" x14ac:dyDescent="0.15">
      <c r="A25" s="130"/>
      <c r="B25" s="545"/>
      <c r="C25" s="145"/>
      <c r="D25" s="146" t="str">
        <f>IF(女子個人入力!D11="","",女子個人入力!D11)</f>
        <v/>
      </c>
      <c r="E25" s="147"/>
      <c r="F25" s="148" t="str">
        <f>IF(女子個人入力!E11="","",女子個人入力!E11)</f>
        <v/>
      </c>
      <c r="G25" s="149"/>
      <c r="H25" s="547"/>
      <c r="I25" s="549"/>
      <c r="J25" s="512"/>
      <c r="K25" s="130"/>
      <c r="L25" s="86"/>
      <c r="M25" s="585"/>
      <c r="N25" s="102"/>
      <c r="O25" s="103" t="str">
        <f>IF(女子個人入力!D24="","",女子個人入力!D24)</f>
        <v/>
      </c>
      <c r="P25" s="104"/>
      <c r="Q25" s="105" t="str">
        <f>IF(女子個人入力!E24="","",女子個人入力!E24)</f>
        <v/>
      </c>
      <c r="R25" s="106"/>
      <c r="S25" s="586"/>
      <c r="T25" s="587"/>
      <c r="U25" s="588"/>
      <c r="V25" s="86"/>
    </row>
    <row r="26" spans="1:22" s="18" customFormat="1" ht="15.95" customHeight="1" x14ac:dyDescent="0.2">
      <c r="A26" s="139"/>
      <c r="B26" s="544">
        <v>8</v>
      </c>
      <c r="C26" s="150"/>
      <c r="D26" s="151" t="str">
        <f>IF(女子個人入力!F12="","",女子個人入力!F12)</f>
        <v/>
      </c>
      <c r="E26" s="152"/>
      <c r="F26" s="153" t="str">
        <f>IF(女子個人入力!G12="","",女子個人入力!G12)</f>
        <v/>
      </c>
      <c r="G26" s="154"/>
      <c r="H26" s="546" t="str">
        <f>IF(女子個人入力!H12="","",女子個人入力!H12)</f>
        <v/>
      </c>
      <c r="I26" s="548" t="str">
        <f>IF(女子個人入力!I12="","",女子個人入力!I12)</f>
        <v/>
      </c>
      <c r="J26" s="513" t="str">
        <f>IF(女子個人入力!J12="","",女子個人入力!J12)</f>
        <v/>
      </c>
      <c r="K26" s="139"/>
      <c r="L26" s="96"/>
      <c r="M26" s="575">
        <v>8</v>
      </c>
      <c r="N26" s="107"/>
      <c r="O26" s="108" t="str">
        <f>IF(女子個人入力!F25="","",女子個人入力!F25)</f>
        <v/>
      </c>
      <c r="P26" s="109"/>
      <c r="Q26" s="110" t="str">
        <f>IF(女子個人入力!G25="","",女子個人入力!G25)</f>
        <v/>
      </c>
      <c r="R26" s="111"/>
      <c r="S26" s="577" t="str">
        <f>IF(女子個人入力!H25="","",女子個人入力!H25)</f>
        <v/>
      </c>
      <c r="T26" s="579" t="str">
        <f>IF(女子個人入力!I25="","",女子個人入力!I25)</f>
        <v/>
      </c>
      <c r="U26" s="581" t="str">
        <f>IF(女子個人入力!J25="","",女子個人入力!J25)</f>
        <v/>
      </c>
      <c r="V26" s="96"/>
    </row>
    <row r="27" spans="1:22" s="16" customFormat="1" ht="30" customHeight="1" thickBot="1" x14ac:dyDescent="0.2">
      <c r="A27" s="130"/>
      <c r="B27" s="564"/>
      <c r="C27" s="155"/>
      <c r="D27" s="156" t="str">
        <f>IF(女子個人入力!D12="","",女子個人入力!D12)</f>
        <v/>
      </c>
      <c r="E27" s="157"/>
      <c r="F27" s="158" t="str">
        <f>IF(女子個人入力!E12="","",女子個人入力!E12)</f>
        <v/>
      </c>
      <c r="G27" s="159"/>
      <c r="H27" s="565"/>
      <c r="I27" s="566"/>
      <c r="J27" s="514"/>
      <c r="K27" s="130"/>
      <c r="L27" s="86"/>
      <c r="M27" s="576"/>
      <c r="N27" s="112"/>
      <c r="O27" s="113" t="str">
        <f>IF(女子個人入力!D25="","",女子個人入力!D25)</f>
        <v/>
      </c>
      <c r="P27" s="114"/>
      <c r="Q27" s="115" t="str">
        <f>IF(女子個人入力!E25="","",女子個人入力!E25)</f>
        <v/>
      </c>
      <c r="R27" s="116"/>
      <c r="S27" s="578"/>
      <c r="T27" s="580"/>
      <c r="U27" s="582"/>
      <c r="V27" s="86"/>
    </row>
    <row r="28" spans="1:22" ht="45" customHeight="1" x14ac:dyDescent="0.15">
      <c r="A28" s="128"/>
      <c r="B28" s="569" t="s">
        <v>125</v>
      </c>
      <c r="C28" s="569"/>
      <c r="D28" s="569"/>
      <c r="E28" s="569"/>
      <c r="F28" s="569"/>
      <c r="G28" s="569"/>
      <c r="H28" s="569"/>
      <c r="I28" s="569"/>
      <c r="J28" s="569"/>
      <c r="K28" s="128"/>
      <c r="M28" s="583" t="s">
        <v>166</v>
      </c>
      <c r="N28" s="583"/>
      <c r="O28" s="583"/>
      <c r="P28" s="583"/>
      <c r="Q28" s="583"/>
      <c r="R28" s="583"/>
      <c r="S28" s="583"/>
      <c r="T28" s="583"/>
      <c r="U28" s="583"/>
    </row>
    <row r="29" spans="1:22" x14ac:dyDescent="0.15">
      <c r="A29" s="128"/>
      <c r="B29" s="128"/>
      <c r="C29" s="128"/>
      <c r="D29" s="128"/>
      <c r="E29" s="128"/>
      <c r="F29" s="567">
        <f ca="1">TODAY()</f>
        <v>44414</v>
      </c>
      <c r="G29" s="567"/>
      <c r="H29" s="567"/>
      <c r="I29" s="128"/>
      <c r="J29" s="128"/>
      <c r="K29" s="128"/>
      <c r="Q29" s="584">
        <f ca="1">TODAY()</f>
        <v>44414</v>
      </c>
      <c r="R29" s="584"/>
      <c r="S29" s="584"/>
    </row>
    <row r="30" spans="1:22" x14ac:dyDescent="0.15">
      <c r="A30" s="128"/>
      <c r="B30" s="128"/>
      <c r="C30" s="128"/>
      <c r="D30" s="161" t="s">
        <v>126</v>
      </c>
      <c r="E30" s="568" t="str">
        <f>IF(基礎入力!E7="","",基礎入力!E7)</f>
        <v/>
      </c>
      <c r="F30" s="568"/>
      <c r="G30" s="568"/>
      <c r="H30" s="568"/>
      <c r="I30" s="568"/>
      <c r="J30" s="568"/>
      <c r="K30" s="128"/>
      <c r="O30" s="117" t="s">
        <v>167</v>
      </c>
      <c r="P30" s="570" t="str">
        <f>IF(基礎入力!T7="","",基礎入力!T7)</f>
        <v>〒７０９－３１５２　美作市大浦下町１－１０－２２</v>
      </c>
      <c r="Q30" s="570"/>
      <c r="R30" s="570"/>
      <c r="S30" s="570"/>
      <c r="T30" s="570"/>
      <c r="U30" s="570"/>
    </row>
    <row r="31" spans="1:22" ht="26.25" customHeight="1" x14ac:dyDescent="0.15">
      <c r="A31" s="128"/>
      <c r="B31" s="128"/>
      <c r="C31" s="128"/>
      <c r="D31" s="161" t="s">
        <v>127</v>
      </c>
      <c r="E31" s="560" t="str">
        <f>基礎入力!F11</f>
        <v/>
      </c>
      <c r="F31" s="560"/>
      <c r="G31" s="560"/>
      <c r="H31" s="560"/>
      <c r="I31" s="560"/>
      <c r="J31" s="167"/>
      <c r="K31" s="128"/>
      <c r="O31" s="117" t="s">
        <v>168</v>
      </c>
      <c r="P31" s="571" t="str">
        <f>基礎入力!U11</f>
        <v>美作市立 北 中学校</v>
      </c>
      <c r="Q31" s="571"/>
      <c r="R31" s="571"/>
      <c r="S31" s="571"/>
      <c r="T31" s="571"/>
      <c r="U31" s="118"/>
    </row>
    <row r="32" spans="1:22" ht="10.5" customHeight="1" x14ac:dyDescent="0.15">
      <c r="A32" s="128"/>
      <c r="B32" s="128"/>
      <c r="C32" s="128"/>
      <c r="D32" s="161"/>
      <c r="E32" s="162"/>
      <c r="F32" s="162"/>
      <c r="G32" s="162"/>
      <c r="H32" s="162"/>
      <c r="I32" s="162"/>
      <c r="J32" s="162"/>
      <c r="K32" s="128"/>
      <c r="O32" s="117"/>
      <c r="P32" s="119"/>
      <c r="Q32" s="119"/>
      <c r="R32" s="119"/>
      <c r="S32" s="119"/>
      <c r="T32" s="119"/>
      <c r="U32" s="119"/>
    </row>
    <row r="33" spans="1:21" ht="37.5" customHeight="1" x14ac:dyDescent="0.15">
      <c r="A33" s="128"/>
      <c r="B33" s="128"/>
      <c r="C33" s="128"/>
      <c r="D33" s="161" t="s">
        <v>128</v>
      </c>
      <c r="E33" s="561" t="str">
        <f>IF(基礎入力!E11="","",基礎入力!E11)</f>
        <v/>
      </c>
      <c r="F33" s="562"/>
      <c r="G33" s="562"/>
      <c r="H33" s="169" t="s">
        <v>129</v>
      </c>
      <c r="I33" s="164"/>
      <c r="J33" s="164"/>
      <c r="K33" s="128"/>
      <c r="O33" s="117" t="s">
        <v>169</v>
      </c>
      <c r="P33" s="572" t="str">
        <f>IF(基礎入力!T11="","",基礎入力!T11)</f>
        <v>大原　仙人</v>
      </c>
      <c r="Q33" s="573"/>
      <c r="R33" s="573"/>
      <c r="S33" s="120" t="s">
        <v>170</v>
      </c>
      <c r="T33" s="121"/>
      <c r="U33" s="121"/>
    </row>
    <row r="34" spans="1:21" ht="9.9499999999999993" customHeight="1" x14ac:dyDescent="0.15">
      <c r="A34" s="128"/>
      <c r="B34" s="128"/>
      <c r="C34" s="128"/>
      <c r="D34" s="128"/>
      <c r="E34" s="563"/>
      <c r="F34" s="563"/>
      <c r="G34" s="563"/>
      <c r="H34" s="128"/>
      <c r="I34" s="164"/>
      <c r="J34" s="164"/>
      <c r="K34" s="128"/>
      <c r="P34" s="574"/>
      <c r="Q34" s="574"/>
      <c r="R34" s="574"/>
      <c r="S34" s="84"/>
      <c r="T34" s="121"/>
      <c r="U34" s="121"/>
    </row>
  </sheetData>
  <sheetProtection sheet="1" objects="1" scenarios="1"/>
  <mergeCells count="120">
    <mergeCell ref="M2:U2"/>
    <mergeCell ref="M3:N3"/>
    <mergeCell ref="O3:U3"/>
    <mergeCell ref="M4:N7"/>
    <mergeCell ref="O4:Q4"/>
    <mergeCell ref="R4:U4"/>
    <mergeCell ref="O5:Q5"/>
    <mergeCell ref="R5:U5"/>
    <mergeCell ref="O6:Q6"/>
    <mergeCell ref="R6:U6"/>
    <mergeCell ref="M12:M13"/>
    <mergeCell ref="S12:S13"/>
    <mergeCell ref="T12:T13"/>
    <mergeCell ref="U12:U13"/>
    <mergeCell ref="O7:Q7"/>
    <mergeCell ref="R7:U7"/>
    <mergeCell ref="M8:O8"/>
    <mergeCell ref="P8:Q8"/>
    <mergeCell ref="M9:N9"/>
    <mergeCell ref="O9:Q9"/>
    <mergeCell ref="R9:U9"/>
    <mergeCell ref="O10:Q10"/>
    <mergeCell ref="S10:S11"/>
    <mergeCell ref="T10:T11"/>
    <mergeCell ref="U10:U11"/>
    <mergeCell ref="O11:Q11"/>
    <mergeCell ref="M14:M15"/>
    <mergeCell ref="S14:S15"/>
    <mergeCell ref="T14:T15"/>
    <mergeCell ref="U14:U15"/>
    <mergeCell ref="M16:M17"/>
    <mergeCell ref="S16:S17"/>
    <mergeCell ref="T16:T17"/>
    <mergeCell ref="U16:U17"/>
    <mergeCell ref="M18:M19"/>
    <mergeCell ref="S18:S19"/>
    <mergeCell ref="T18:T19"/>
    <mergeCell ref="U18:U19"/>
    <mergeCell ref="M20:M21"/>
    <mergeCell ref="S20:S21"/>
    <mergeCell ref="T20:T21"/>
    <mergeCell ref="U20:U21"/>
    <mergeCell ref="M22:M23"/>
    <mergeCell ref="S22:S23"/>
    <mergeCell ref="T22:T23"/>
    <mergeCell ref="U22:U23"/>
    <mergeCell ref="M24:M25"/>
    <mergeCell ref="S24:S25"/>
    <mergeCell ref="T24:T25"/>
    <mergeCell ref="U24:U25"/>
    <mergeCell ref="P30:U30"/>
    <mergeCell ref="P31:T31"/>
    <mergeCell ref="P33:R33"/>
    <mergeCell ref="P34:R34"/>
    <mergeCell ref="M26:M27"/>
    <mergeCell ref="S26:S27"/>
    <mergeCell ref="T26:T27"/>
    <mergeCell ref="U26:U27"/>
    <mergeCell ref="M28:U28"/>
    <mergeCell ref="Q29:S29"/>
    <mergeCell ref="E31:I31"/>
    <mergeCell ref="E33:G33"/>
    <mergeCell ref="E34:G34"/>
    <mergeCell ref="B26:B27"/>
    <mergeCell ref="H26:H27"/>
    <mergeCell ref="I26:I27"/>
    <mergeCell ref="F29:H29"/>
    <mergeCell ref="E30:J30"/>
    <mergeCell ref="B18:B19"/>
    <mergeCell ref="H18:H19"/>
    <mergeCell ref="I18:I19"/>
    <mergeCell ref="B20:B21"/>
    <mergeCell ref="H20:H21"/>
    <mergeCell ref="I20:I21"/>
    <mergeCell ref="B28:J28"/>
    <mergeCell ref="B22:B23"/>
    <mergeCell ref="H22:H23"/>
    <mergeCell ref="I22:I23"/>
    <mergeCell ref="B24:B25"/>
    <mergeCell ref="H24:H25"/>
    <mergeCell ref="I24:I25"/>
    <mergeCell ref="B14:B15"/>
    <mergeCell ref="H14:H15"/>
    <mergeCell ref="I14:I15"/>
    <mergeCell ref="B16:B17"/>
    <mergeCell ref="H16:H17"/>
    <mergeCell ref="I16:I17"/>
    <mergeCell ref="D10:F10"/>
    <mergeCell ref="H10:H11"/>
    <mergeCell ref="I10:I11"/>
    <mergeCell ref="D11:F11"/>
    <mergeCell ref="B12:B13"/>
    <mergeCell ref="H12:H13"/>
    <mergeCell ref="I12:I13"/>
    <mergeCell ref="B8:D8"/>
    <mergeCell ref="E8:F8"/>
    <mergeCell ref="B9:C9"/>
    <mergeCell ref="D9:F9"/>
    <mergeCell ref="G9:J9"/>
    <mergeCell ref="B2:J2"/>
    <mergeCell ref="D3:J3"/>
    <mergeCell ref="G4:J4"/>
    <mergeCell ref="G5:J5"/>
    <mergeCell ref="G6:J6"/>
    <mergeCell ref="B3:C3"/>
    <mergeCell ref="B4:C7"/>
    <mergeCell ref="D4:F4"/>
    <mergeCell ref="D5:F5"/>
    <mergeCell ref="D6:F6"/>
    <mergeCell ref="G7:J7"/>
    <mergeCell ref="D7:F7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</mergeCells>
  <phoneticPr fontId="3" type="Hiragana"/>
  <dataValidations count="1">
    <dataValidation imeMode="on" allowBlank="1" showInputMessage="1" showErrorMessage="1" sqref="D12:F27 H14:J14 H16:J16 H18:J18 H20:J20 H22:J22 H24:J24 H26:J26 H12:J12 O12:Q27 S14:U14 S16:U16 S18:U18 S20:U20 S22:U22 S24:U24 S26:U26 S12:U12"/>
  </dataValidation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R35"/>
  <sheetViews>
    <sheetView workbookViewId="0"/>
  </sheetViews>
  <sheetFormatPr defaultColWidth="0" defaultRowHeight="18.75" zeroHeight="1" x14ac:dyDescent="0.15"/>
  <cols>
    <col min="1" max="1" width="1.7109375" style="128" customWidth="1"/>
    <col min="2" max="2" width="14.7109375" style="128" customWidth="1"/>
    <col min="3" max="3" width="5.28515625" style="128" customWidth="1"/>
    <col min="4" max="4" width="19" style="128" customWidth="1"/>
    <col min="5" max="5" width="10.85546875" style="128" customWidth="1"/>
    <col min="6" max="6" width="19" style="128" customWidth="1"/>
    <col min="7" max="7" width="5.28515625" style="128" customWidth="1"/>
    <col min="8" max="8" width="14.7109375" style="129" customWidth="1"/>
    <col min="9" max="9" width="1.7109375" style="128" customWidth="1"/>
    <col min="10" max="10" width="1.7109375" style="14" customWidth="1"/>
    <col min="11" max="11" width="14.7109375" style="14" customWidth="1"/>
    <col min="12" max="12" width="5.28515625" style="14" customWidth="1"/>
    <col min="13" max="13" width="19" style="14" customWidth="1"/>
    <col min="14" max="14" width="10.85546875" style="14" customWidth="1"/>
    <col min="15" max="15" width="19" style="14" customWidth="1"/>
    <col min="16" max="16" width="5.28515625" style="14" customWidth="1"/>
    <col min="17" max="17" width="14.7109375" style="15" customWidth="1"/>
    <col min="18" max="18" width="1.7109375" style="14" customWidth="1"/>
    <col min="19" max="16384" width="9.140625" style="14" hidden="1"/>
  </cols>
  <sheetData>
    <row r="1" spans="1:18" ht="9.9499999999999993" customHeight="1" x14ac:dyDescent="0.15">
      <c r="J1" s="84"/>
      <c r="K1" s="84"/>
      <c r="L1" s="84"/>
      <c r="M1" s="84"/>
      <c r="N1" s="84"/>
      <c r="O1" s="84"/>
      <c r="P1" s="84"/>
      <c r="Q1" s="85"/>
      <c r="R1" s="84"/>
    </row>
    <row r="2" spans="1:18" ht="26.25" thickBot="1" x14ac:dyDescent="0.2">
      <c r="B2" s="522" t="str">
        <f ca="1">CONCATENATE(大会名入力!D2,"　剣道競技　申込書")</f>
        <v>岡山県中学校秋季体育大会　剣道競技　申込書</v>
      </c>
      <c r="C2" s="522"/>
      <c r="D2" s="522"/>
      <c r="E2" s="522"/>
      <c r="F2" s="522"/>
      <c r="G2" s="522"/>
      <c r="H2" s="522"/>
      <c r="J2" s="84"/>
      <c r="K2" s="643" t="s">
        <v>32</v>
      </c>
      <c r="L2" s="643"/>
      <c r="M2" s="643"/>
      <c r="N2" s="643"/>
      <c r="O2" s="643"/>
      <c r="P2" s="643"/>
      <c r="Q2" s="643"/>
      <c r="R2" s="84"/>
    </row>
    <row r="3" spans="1:18" s="16" customFormat="1" ht="39.950000000000003" customHeight="1" thickBot="1" x14ac:dyDescent="0.2">
      <c r="A3" s="130"/>
      <c r="B3" s="134" t="s">
        <v>115</v>
      </c>
      <c r="C3" s="131"/>
      <c r="D3" s="524" t="str">
        <f>基礎入力!F11</f>
        <v/>
      </c>
      <c r="E3" s="524"/>
      <c r="F3" s="524"/>
      <c r="G3" s="524"/>
      <c r="H3" s="525"/>
      <c r="I3" s="130"/>
      <c r="J3" s="86"/>
      <c r="K3" s="89" t="s">
        <v>33</v>
      </c>
      <c r="L3" s="124"/>
      <c r="M3" s="617" t="str">
        <f>基礎入力!U11</f>
        <v>美作市立 北 中学校</v>
      </c>
      <c r="N3" s="617"/>
      <c r="O3" s="617"/>
      <c r="P3" s="617"/>
      <c r="Q3" s="618"/>
      <c r="R3" s="86"/>
    </row>
    <row r="4" spans="1:18" s="16" customFormat="1" ht="26.1" customHeight="1" x14ac:dyDescent="0.15">
      <c r="A4" s="130"/>
      <c r="B4" s="649" t="s">
        <v>116</v>
      </c>
      <c r="C4" s="656" t="str">
        <f>IF(基礎入力!E13="","",基礎入力!E13)</f>
        <v/>
      </c>
      <c r="D4" s="657"/>
      <c r="E4" s="657"/>
      <c r="F4" s="526" t="str">
        <f>基礎入力!I13</f>
        <v/>
      </c>
      <c r="G4" s="526"/>
      <c r="H4" s="527"/>
      <c r="I4" s="130"/>
      <c r="J4" s="86"/>
      <c r="K4" s="644" t="s">
        <v>34</v>
      </c>
      <c r="L4" s="631" t="str">
        <f>IF(基礎入力!T17="","",基礎入力!T17)</f>
        <v>肥子　巌</v>
      </c>
      <c r="M4" s="632"/>
      <c r="N4" s="632"/>
      <c r="O4" s="625" t="str">
        <f>基礎入力!X17</f>
        <v>･教員</v>
      </c>
      <c r="P4" s="625"/>
      <c r="Q4" s="626"/>
      <c r="R4" s="86"/>
    </row>
    <row r="5" spans="1:18" s="16" customFormat="1" ht="26.1" customHeight="1" x14ac:dyDescent="0.15">
      <c r="A5" s="130"/>
      <c r="B5" s="532"/>
      <c r="C5" s="654" t="str">
        <f>IF(基礎入力!E14="","",基礎入力!E14)</f>
        <v/>
      </c>
      <c r="D5" s="655"/>
      <c r="E5" s="655"/>
      <c r="F5" s="528" t="str">
        <f>基礎入力!I14</f>
        <v/>
      </c>
      <c r="G5" s="528"/>
      <c r="H5" s="529"/>
      <c r="I5" s="130"/>
      <c r="J5" s="86"/>
      <c r="K5" s="619"/>
      <c r="L5" s="633" t="str">
        <f>IF(基礎入力!T18="","",基礎入力!T18)</f>
        <v>新免　幸太郎</v>
      </c>
      <c r="M5" s="634"/>
      <c r="N5" s="634"/>
      <c r="O5" s="629" t="str">
        <f>基礎入力!X18</f>
        <v>･教員</v>
      </c>
      <c r="P5" s="629"/>
      <c r="Q5" s="630"/>
      <c r="R5" s="86"/>
    </row>
    <row r="6" spans="1:18" s="16" customFormat="1" ht="26.1" customHeight="1" x14ac:dyDescent="0.15">
      <c r="A6" s="130"/>
      <c r="B6" s="532"/>
      <c r="C6" s="654" t="str">
        <f>IF(基礎入力!E15="","",基礎入力!E15)</f>
        <v/>
      </c>
      <c r="D6" s="655"/>
      <c r="E6" s="655"/>
      <c r="F6" s="528" t="str">
        <f>基礎入力!I15</f>
        <v/>
      </c>
      <c r="G6" s="528"/>
      <c r="H6" s="529"/>
      <c r="I6" s="130"/>
      <c r="J6" s="86"/>
      <c r="K6" s="619"/>
      <c r="L6" s="633" t="str">
        <f>IF(基礎入力!T19="","",基礎入力!T19)</f>
        <v>二天　　通</v>
      </c>
      <c r="M6" s="634"/>
      <c r="N6" s="634"/>
      <c r="O6" s="629" t="str">
        <f>基礎入力!X19</f>
        <v>･部活動指導員</v>
      </c>
      <c r="P6" s="629"/>
      <c r="Q6" s="630"/>
      <c r="R6" s="86"/>
    </row>
    <row r="7" spans="1:18" s="16" customFormat="1" ht="26.1" customHeight="1" thickBot="1" x14ac:dyDescent="0.2">
      <c r="A7" s="130"/>
      <c r="B7" s="534"/>
      <c r="C7" s="652" t="str">
        <f>IF(基礎入力!E16="","",基礎入力!E16)</f>
        <v/>
      </c>
      <c r="D7" s="653"/>
      <c r="E7" s="653"/>
      <c r="F7" s="540" t="str">
        <f>基礎入力!I16</f>
        <v/>
      </c>
      <c r="G7" s="540"/>
      <c r="H7" s="541"/>
      <c r="I7" s="130"/>
      <c r="J7" s="86"/>
      <c r="K7" s="621"/>
      <c r="L7" s="635" t="str">
        <f>IF(基礎入力!T20="","",基礎入力!T20)</f>
        <v/>
      </c>
      <c r="M7" s="636"/>
      <c r="N7" s="636"/>
      <c r="O7" s="595" t="str">
        <f>基礎入力!X20</f>
        <v/>
      </c>
      <c r="P7" s="595"/>
      <c r="Q7" s="596"/>
      <c r="R7" s="86"/>
    </row>
    <row r="8" spans="1:18" s="17" customFormat="1" ht="39.950000000000003" customHeight="1" thickBot="1" x14ac:dyDescent="0.35">
      <c r="A8" s="132"/>
      <c r="B8" s="515" t="s">
        <v>117</v>
      </c>
      <c r="C8" s="515"/>
      <c r="D8" s="515"/>
      <c r="E8" s="515" t="s">
        <v>118</v>
      </c>
      <c r="F8" s="515"/>
      <c r="G8" s="132"/>
      <c r="H8" s="133"/>
      <c r="I8" s="132"/>
      <c r="J8" s="87"/>
      <c r="K8" s="597" t="s">
        <v>75</v>
      </c>
      <c r="L8" s="597"/>
      <c r="M8" s="597"/>
      <c r="N8" s="597" t="s">
        <v>53</v>
      </c>
      <c r="O8" s="597"/>
      <c r="P8" s="87"/>
      <c r="Q8" s="88"/>
      <c r="R8" s="87"/>
    </row>
    <row r="9" spans="1:18" s="16" customFormat="1" ht="30" customHeight="1" thickBot="1" x14ac:dyDescent="0.2">
      <c r="A9" s="130"/>
      <c r="B9" s="134" t="s">
        <v>119</v>
      </c>
      <c r="C9" s="131"/>
      <c r="D9" s="651" t="str">
        <f>IF(基礎入力!E25="","",基礎入力!E25)</f>
        <v/>
      </c>
      <c r="E9" s="651"/>
      <c r="F9" s="520" t="str">
        <f>基礎入力!I25</f>
        <v/>
      </c>
      <c r="G9" s="520"/>
      <c r="H9" s="521"/>
      <c r="I9" s="130"/>
      <c r="J9" s="86"/>
      <c r="K9" s="89" t="s">
        <v>36</v>
      </c>
      <c r="L9" s="124"/>
      <c r="M9" s="637" t="str">
        <f>IF(基礎入力!T25="","",基礎入力!T25)</f>
        <v>二天　　通</v>
      </c>
      <c r="N9" s="637"/>
      <c r="O9" s="602" t="str">
        <f>基礎入力!X25</f>
        <v>･部活動指導員</v>
      </c>
      <c r="P9" s="602"/>
      <c r="Q9" s="603"/>
      <c r="R9" s="86"/>
    </row>
    <row r="10" spans="1:18" x14ac:dyDescent="0.15">
      <c r="B10" s="647" t="s">
        <v>120</v>
      </c>
      <c r="C10" s="135"/>
      <c r="D10" s="550" t="s">
        <v>121</v>
      </c>
      <c r="E10" s="550"/>
      <c r="F10" s="550"/>
      <c r="G10" s="136"/>
      <c r="H10" s="645" t="s">
        <v>122</v>
      </c>
      <c r="J10" s="84"/>
      <c r="K10" s="638" t="s">
        <v>68</v>
      </c>
      <c r="L10" s="91"/>
      <c r="M10" s="604" t="s">
        <v>37</v>
      </c>
      <c r="N10" s="604"/>
      <c r="O10" s="604"/>
      <c r="P10" s="92"/>
      <c r="Q10" s="640" t="s">
        <v>38</v>
      </c>
      <c r="R10" s="84"/>
    </row>
    <row r="11" spans="1:18" ht="24.75" thickBot="1" x14ac:dyDescent="0.2">
      <c r="B11" s="648"/>
      <c r="C11" s="137"/>
      <c r="D11" s="555" t="s">
        <v>123</v>
      </c>
      <c r="E11" s="556"/>
      <c r="F11" s="556"/>
      <c r="G11" s="138"/>
      <c r="H11" s="646"/>
      <c r="J11" s="84"/>
      <c r="K11" s="639"/>
      <c r="L11" s="94"/>
      <c r="M11" s="611" t="s">
        <v>39</v>
      </c>
      <c r="N11" s="612"/>
      <c r="O11" s="612"/>
      <c r="P11" s="95"/>
      <c r="Q11" s="641"/>
      <c r="R11" s="84"/>
    </row>
    <row r="12" spans="1:18" s="18" customFormat="1" ht="15.95" customHeight="1" thickTop="1" x14ac:dyDescent="0.2">
      <c r="A12" s="139"/>
      <c r="B12" s="557" t="s">
        <v>2</v>
      </c>
      <c r="C12" s="140"/>
      <c r="D12" s="141" t="str">
        <f>IF(女子団体入力!E5="","",女子団体入力!E5)</f>
        <v/>
      </c>
      <c r="E12" s="142"/>
      <c r="F12" s="143" t="str">
        <f>IF(女子団体入力!F5="","",女子団体入力!F5)</f>
        <v/>
      </c>
      <c r="G12" s="144"/>
      <c r="H12" s="511" t="str">
        <f>IF(女子団体入力!G5="","",女子団体入力!G5)</f>
        <v/>
      </c>
      <c r="I12" s="139"/>
      <c r="J12" s="96"/>
      <c r="K12" s="589" t="s">
        <v>69</v>
      </c>
      <c r="L12" s="97"/>
      <c r="M12" s="98" t="str">
        <f>IF(女子団体入力!E17="","",女子団体入力!E17)</f>
        <v>あいだ</v>
      </c>
      <c r="N12" s="99"/>
      <c r="O12" s="100" t="str">
        <f>IF(女子団体入力!F17="","",女子団体入力!F17)</f>
        <v>さくら</v>
      </c>
      <c r="P12" s="101"/>
      <c r="Q12" s="592">
        <f>IF(女子団体入力!G17="","",女子団体入力!G17)</f>
        <v>1</v>
      </c>
      <c r="R12" s="96"/>
    </row>
    <row r="13" spans="1:18" s="16" customFormat="1" ht="30" customHeight="1" x14ac:dyDescent="0.15">
      <c r="A13" s="130"/>
      <c r="B13" s="545"/>
      <c r="C13" s="145"/>
      <c r="D13" s="146" t="str">
        <f>IF(女子団体入力!C5="","",女子団体入力!C5)</f>
        <v/>
      </c>
      <c r="E13" s="147"/>
      <c r="F13" s="148" t="str">
        <f>IF(女子団体入力!D5="","",女子団体入力!D5)</f>
        <v/>
      </c>
      <c r="G13" s="149"/>
      <c r="H13" s="512"/>
      <c r="I13" s="130"/>
      <c r="J13" s="86"/>
      <c r="K13" s="585"/>
      <c r="L13" s="102"/>
      <c r="M13" s="103" t="str">
        <f>IF(女子団体入力!C17="","",女子団体入力!C17)</f>
        <v>英田</v>
      </c>
      <c r="N13" s="104"/>
      <c r="O13" s="105" t="str">
        <f>IF(女子団体入力!D17="","",女子団体入力!D17)</f>
        <v>桜</v>
      </c>
      <c r="P13" s="106"/>
      <c r="Q13" s="588"/>
      <c r="R13" s="86"/>
    </row>
    <row r="14" spans="1:18" s="18" customFormat="1" ht="15.95" customHeight="1" x14ac:dyDescent="0.2">
      <c r="A14" s="139"/>
      <c r="B14" s="544" t="s">
        <v>3</v>
      </c>
      <c r="C14" s="150"/>
      <c r="D14" s="151" t="str">
        <f>IF(女子団体入力!E6="","",女子団体入力!E6)</f>
        <v/>
      </c>
      <c r="E14" s="152"/>
      <c r="F14" s="153" t="str">
        <f>IF(女子団体入力!F6="","",女子団体入力!F6)</f>
        <v/>
      </c>
      <c r="G14" s="154"/>
      <c r="H14" s="513" t="str">
        <f>IF(女子団体入力!G6="","",女子団体入力!G6)</f>
        <v/>
      </c>
      <c r="I14" s="139"/>
      <c r="J14" s="96"/>
      <c r="K14" s="575" t="s">
        <v>70</v>
      </c>
      <c r="L14" s="107"/>
      <c r="M14" s="108" t="str">
        <f>IF(女子団体入力!E18="","",女子団体入力!E18)</f>
        <v/>
      </c>
      <c r="N14" s="109"/>
      <c r="O14" s="110" t="str">
        <f>IF(女子団体入力!F18="","",女子団体入力!F18)</f>
        <v/>
      </c>
      <c r="P14" s="111"/>
      <c r="Q14" s="581" t="str">
        <f>IF(女子団体入力!G18="","",女子団体入力!G18)</f>
        <v/>
      </c>
      <c r="R14" s="96"/>
    </row>
    <row r="15" spans="1:18" s="16" customFormat="1" ht="30" customHeight="1" x14ac:dyDescent="0.15">
      <c r="A15" s="130"/>
      <c r="B15" s="545"/>
      <c r="C15" s="145"/>
      <c r="D15" s="146" t="str">
        <f>IF(女子団体入力!C6="","",女子団体入力!C6)</f>
        <v/>
      </c>
      <c r="E15" s="147"/>
      <c r="F15" s="148" t="str">
        <f>IF(女子団体入力!D6="","",女子団体入力!D6)</f>
        <v/>
      </c>
      <c r="G15" s="149"/>
      <c r="H15" s="512"/>
      <c r="I15" s="130"/>
      <c r="J15" s="86"/>
      <c r="K15" s="585"/>
      <c r="L15" s="102"/>
      <c r="M15" s="103" t="str">
        <f>IF(女子団体入力!C18="","",女子団体入力!C18)</f>
        <v/>
      </c>
      <c r="N15" s="104"/>
      <c r="O15" s="105" t="str">
        <f>IF(女子団体入力!D18="","",女子団体入力!D18)</f>
        <v/>
      </c>
      <c r="P15" s="106"/>
      <c r="Q15" s="588"/>
      <c r="R15" s="86"/>
    </row>
    <row r="16" spans="1:18" s="18" customFormat="1" ht="15.95" customHeight="1" x14ac:dyDescent="0.2">
      <c r="A16" s="139"/>
      <c r="B16" s="544" t="s">
        <v>4</v>
      </c>
      <c r="C16" s="150"/>
      <c r="D16" s="151" t="str">
        <f>IF(女子団体入力!E7="","",女子団体入力!E7)</f>
        <v/>
      </c>
      <c r="E16" s="152"/>
      <c r="F16" s="153" t="str">
        <f>IF(女子団体入力!F7="","",女子団体入力!F7)</f>
        <v/>
      </c>
      <c r="G16" s="154"/>
      <c r="H16" s="513" t="str">
        <f>IF(女子団体入力!G7="","",女子団体入力!G7)</f>
        <v/>
      </c>
      <c r="I16" s="139"/>
      <c r="J16" s="96"/>
      <c r="K16" s="575" t="s">
        <v>71</v>
      </c>
      <c r="L16" s="107"/>
      <c r="M16" s="108" t="str">
        <f>IF(女子団体入力!E19="","",女子団体入力!E19)</f>
        <v>かつた</v>
      </c>
      <c r="N16" s="109"/>
      <c r="O16" s="110" t="str">
        <f>IF(女子団体入力!F19="","",女子団体入力!F19)</f>
        <v>めい</v>
      </c>
      <c r="P16" s="111"/>
      <c r="Q16" s="581">
        <f>IF(女子団体入力!G19="","",女子団体入力!G19)</f>
        <v>3</v>
      </c>
      <c r="R16" s="96"/>
    </row>
    <row r="17" spans="1:18" s="16" customFormat="1" ht="30" customHeight="1" x14ac:dyDescent="0.15">
      <c r="A17" s="130"/>
      <c r="B17" s="545"/>
      <c r="C17" s="145"/>
      <c r="D17" s="146" t="str">
        <f>IF(女子団体入力!C7="","",女子団体入力!C7)</f>
        <v/>
      </c>
      <c r="E17" s="147"/>
      <c r="F17" s="148" t="str">
        <f>IF(女子団体入力!D7="","",女子団体入力!D7)</f>
        <v/>
      </c>
      <c r="G17" s="149"/>
      <c r="H17" s="512"/>
      <c r="I17" s="130"/>
      <c r="J17" s="86"/>
      <c r="K17" s="585"/>
      <c r="L17" s="102"/>
      <c r="M17" s="103" t="str">
        <f>IF(女子団体入力!C19="","",女子団体入力!C19)</f>
        <v>勝田</v>
      </c>
      <c r="N17" s="104"/>
      <c r="O17" s="105" t="str">
        <f>IF(女子団体入力!D19="","",女子団体入力!D19)</f>
        <v>皐月</v>
      </c>
      <c r="P17" s="106"/>
      <c r="Q17" s="588"/>
      <c r="R17" s="86"/>
    </row>
    <row r="18" spans="1:18" s="18" customFormat="1" ht="15.95" customHeight="1" x14ac:dyDescent="0.2">
      <c r="A18" s="139"/>
      <c r="B18" s="544" t="s">
        <v>5</v>
      </c>
      <c r="C18" s="150"/>
      <c r="D18" s="151" t="str">
        <f>IF(女子団体入力!E8="","",女子団体入力!E8)</f>
        <v/>
      </c>
      <c r="E18" s="152"/>
      <c r="F18" s="153" t="str">
        <f>IF(女子団体入力!F8="","",女子団体入力!F8)</f>
        <v/>
      </c>
      <c r="G18" s="154"/>
      <c r="H18" s="513" t="str">
        <f>IF(女子団体入力!G8="","",女子団体入力!G8)</f>
        <v/>
      </c>
      <c r="I18" s="139"/>
      <c r="J18" s="96"/>
      <c r="K18" s="575" t="s">
        <v>72</v>
      </c>
      <c r="L18" s="107"/>
      <c r="M18" s="108" t="str">
        <f>IF(女子団体入力!E20="","",女子団体入力!E20)</f>
        <v>あいだ</v>
      </c>
      <c r="N18" s="109"/>
      <c r="O18" s="110" t="str">
        <f>IF(女子団体入力!F20="","",女子団体入力!F20)</f>
        <v>うみ</v>
      </c>
      <c r="P18" s="111"/>
      <c r="Q18" s="581">
        <f>IF(女子団体入力!G20="","",女子団体入力!G20)</f>
        <v>2</v>
      </c>
      <c r="R18" s="96"/>
    </row>
    <row r="19" spans="1:18" s="16" customFormat="1" ht="30" customHeight="1" x14ac:dyDescent="0.15">
      <c r="A19" s="130"/>
      <c r="B19" s="545"/>
      <c r="C19" s="145"/>
      <c r="D19" s="146" t="str">
        <f>IF(女子団体入力!C8="","",女子団体入力!C8)</f>
        <v/>
      </c>
      <c r="E19" s="147"/>
      <c r="F19" s="148" t="str">
        <f>IF(女子団体入力!D8="","",女子団体入力!D8)</f>
        <v/>
      </c>
      <c r="G19" s="149"/>
      <c r="H19" s="512"/>
      <c r="I19" s="130"/>
      <c r="J19" s="86"/>
      <c r="K19" s="585"/>
      <c r="L19" s="102"/>
      <c r="M19" s="103" t="str">
        <f>IF(女子団体入力!C20="","",女子団体入力!C20)</f>
        <v>英田</v>
      </c>
      <c r="N19" s="104"/>
      <c r="O19" s="105" t="str">
        <f>IF(女子団体入力!D20="","",女子団体入力!D20)</f>
        <v>雲海</v>
      </c>
      <c r="P19" s="106"/>
      <c r="Q19" s="588"/>
      <c r="R19" s="86"/>
    </row>
    <row r="20" spans="1:18" s="18" customFormat="1" ht="15.95" customHeight="1" x14ac:dyDescent="0.2">
      <c r="A20" s="139"/>
      <c r="B20" s="544" t="s">
        <v>6</v>
      </c>
      <c r="C20" s="150"/>
      <c r="D20" s="151" t="str">
        <f>IF(女子団体入力!E9="","",女子団体入力!E9)</f>
        <v/>
      </c>
      <c r="E20" s="152"/>
      <c r="F20" s="153" t="str">
        <f>IF(女子団体入力!F9="","",女子団体入力!F9)</f>
        <v/>
      </c>
      <c r="G20" s="154"/>
      <c r="H20" s="513" t="str">
        <f>IF(女子団体入力!G9="","",女子団体入力!G9)</f>
        <v/>
      </c>
      <c r="I20" s="139"/>
      <c r="J20" s="96"/>
      <c r="K20" s="575" t="s">
        <v>73</v>
      </c>
      <c r="L20" s="107"/>
      <c r="M20" s="108" t="str">
        <f>IF(女子団体入力!E21="","",女子団体入力!E21)</f>
        <v>おおはら</v>
      </c>
      <c r="N20" s="109"/>
      <c r="O20" s="110" t="str">
        <f>IF(女子団体入力!F21="","",女子団体入力!F21)</f>
        <v>れいこ</v>
      </c>
      <c r="P20" s="111"/>
      <c r="Q20" s="581">
        <f>IF(女子団体入力!G21="","",女子団体入力!G21)</f>
        <v>3</v>
      </c>
      <c r="R20" s="96"/>
    </row>
    <row r="21" spans="1:18" s="16" customFormat="1" ht="30" customHeight="1" x14ac:dyDescent="0.15">
      <c r="A21" s="130"/>
      <c r="B21" s="545"/>
      <c r="C21" s="145"/>
      <c r="D21" s="146" t="str">
        <f>IF(女子団体入力!C9="","",女子団体入力!C9)</f>
        <v/>
      </c>
      <c r="E21" s="147"/>
      <c r="F21" s="148" t="str">
        <f>IF(女子団体入力!D9="","",女子団体入力!D9)</f>
        <v/>
      </c>
      <c r="G21" s="149"/>
      <c r="H21" s="512"/>
      <c r="I21" s="130"/>
      <c r="J21" s="86"/>
      <c r="K21" s="585"/>
      <c r="L21" s="102"/>
      <c r="M21" s="103" t="str">
        <f>IF(女子団体入力!C21="","",女子団体入力!C21)</f>
        <v>大原</v>
      </c>
      <c r="N21" s="104"/>
      <c r="O21" s="105" t="str">
        <f>IF(女子団体入力!D21="","",女子団体入力!D21)</f>
        <v>麗子</v>
      </c>
      <c r="P21" s="106"/>
      <c r="Q21" s="588"/>
      <c r="R21" s="86"/>
    </row>
    <row r="22" spans="1:18" s="18" customFormat="1" ht="15.95" customHeight="1" x14ac:dyDescent="0.2">
      <c r="A22" s="139"/>
      <c r="B22" s="544" t="s">
        <v>124</v>
      </c>
      <c r="C22" s="150"/>
      <c r="D22" s="151" t="str">
        <f>IF(女子団体入力!E10="","",女子団体入力!E10)</f>
        <v/>
      </c>
      <c r="E22" s="152"/>
      <c r="F22" s="153" t="str">
        <f>IF(女子団体入力!F10="","",女子団体入力!F10)</f>
        <v/>
      </c>
      <c r="G22" s="154"/>
      <c r="H22" s="513" t="str">
        <f>IF(女子団体入力!G10="","",女子団体入力!G10)</f>
        <v/>
      </c>
      <c r="I22" s="139"/>
      <c r="J22" s="96"/>
      <c r="K22" s="575" t="s">
        <v>74</v>
      </c>
      <c r="L22" s="107"/>
      <c r="M22" s="108" t="str">
        <f>IF(女子団体入力!E22="","",女子団体入力!E22)</f>
        <v/>
      </c>
      <c r="N22" s="109"/>
      <c r="O22" s="110" t="str">
        <f>IF(女子団体入力!F22="","",女子団体入力!F22)</f>
        <v/>
      </c>
      <c r="P22" s="111"/>
      <c r="Q22" s="581" t="str">
        <f>IF(女子団体入力!G22="","",女子団体入力!G22)</f>
        <v/>
      </c>
      <c r="R22" s="96"/>
    </row>
    <row r="23" spans="1:18" s="16" customFormat="1" ht="30" customHeight="1" x14ac:dyDescent="0.15">
      <c r="A23" s="130"/>
      <c r="B23" s="545"/>
      <c r="C23" s="145"/>
      <c r="D23" s="146" t="str">
        <f>IF(女子団体入力!C10="","",女子団体入力!C10)</f>
        <v/>
      </c>
      <c r="E23" s="147"/>
      <c r="F23" s="148" t="str">
        <f>IF(女子団体入力!D10="","",女子団体入力!D10)</f>
        <v/>
      </c>
      <c r="G23" s="149"/>
      <c r="H23" s="512"/>
      <c r="I23" s="130"/>
      <c r="J23" s="86"/>
      <c r="K23" s="585"/>
      <c r="L23" s="102"/>
      <c r="M23" s="103" t="str">
        <f>IF(女子団体入力!C22="","",女子団体入力!C22)</f>
        <v/>
      </c>
      <c r="N23" s="104"/>
      <c r="O23" s="105" t="str">
        <f>IF(女子団体入力!D22="","",女子団体入力!D22)</f>
        <v/>
      </c>
      <c r="P23" s="106"/>
      <c r="Q23" s="588"/>
      <c r="R23" s="86"/>
    </row>
    <row r="24" spans="1:18" s="18" customFormat="1" ht="15.95" customHeight="1" x14ac:dyDescent="0.2">
      <c r="A24" s="139"/>
      <c r="B24" s="544" t="s">
        <v>124</v>
      </c>
      <c r="C24" s="150"/>
      <c r="D24" s="151" t="str">
        <f>IF(女子団体入力!E11="","",女子団体入力!E11)</f>
        <v/>
      </c>
      <c r="E24" s="152"/>
      <c r="F24" s="153" t="str">
        <f>IF(女子団体入力!F11="","",女子団体入力!F11)</f>
        <v/>
      </c>
      <c r="G24" s="154"/>
      <c r="H24" s="513" t="str">
        <f>IF(女子団体入力!G11="","",女子団体入力!G11)</f>
        <v/>
      </c>
      <c r="I24" s="139"/>
      <c r="J24" s="96"/>
      <c r="K24" s="575" t="s">
        <v>74</v>
      </c>
      <c r="L24" s="107"/>
      <c r="M24" s="108" t="str">
        <f>IF(女子団体入力!E23="","",女子団体入力!E23)</f>
        <v/>
      </c>
      <c r="N24" s="109"/>
      <c r="O24" s="110" t="str">
        <f>IF(女子団体入力!F23="","",女子団体入力!F23)</f>
        <v/>
      </c>
      <c r="P24" s="111"/>
      <c r="Q24" s="581" t="str">
        <f>IF(女子団体入力!G23="","",女子団体入力!G23)</f>
        <v/>
      </c>
      <c r="R24" s="96"/>
    </row>
    <row r="25" spans="1:18" s="16" customFormat="1" ht="30" customHeight="1" thickBot="1" x14ac:dyDescent="0.2">
      <c r="A25" s="130"/>
      <c r="B25" s="564"/>
      <c r="C25" s="155"/>
      <c r="D25" s="156" t="str">
        <f>IF(女子団体入力!C11="","",女子団体入力!C11)</f>
        <v/>
      </c>
      <c r="E25" s="157"/>
      <c r="F25" s="158" t="str">
        <f>IF(女子団体入力!D11="","",女子団体入力!D11)</f>
        <v/>
      </c>
      <c r="G25" s="159"/>
      <c r="H25" s="514"/>
      <c r="I25" s="130"/>
      <c r="J25" s="86"/>
      <c r="K25" s="576"/>
      <c r="L25" s="112"/>
      <c r="M25" s="113" t="str">
        <f>IF(女子団体入力!C23="","",女子団体入力!C23)</f>
        <v/>
      </c>
      <c r="N25" s="114"/>
      <c r="O25" s="115" t="str">
        <f>IF(女子団体入力!D23="","",女子団体入力!D23)</f>
        <v/>
      </c>
      <c r="P25" s="116"/>
      <c r="Q25" s="582"/>
      <c r="R25" s="86"/>
    </row>
    <row r="26" spans="1:18" ht="45" customHeight="1" x14ac:dyDescent="0.15">
      <c r="B26" s="650" t="s">
        <v>125</v>
      </c>
      <c r="C26" s="650"/>
      <c r="D26" s="650"/>
      <c r="E26" s="650"/>
      <c r="F26" s="650"/>
      <c r="G26" s="650"/>
      <c r="H26" s="650"/>
      <c r="J26" s="84"/>
      <c r="K26" s="642" t="s">
        <v>40</v>
      </c>
      <c r="L26" s="642"/>
      <c r="M26" s="642"/>
      <c r="N26" s="642"/>
      <c r="O26" s="642"/>
      <c r="P26" s="642"/>
      <c r="Q26" s="642"/>
      <c r="R26" s="84"/>
    </row>
    <row r="27" spans="1:18" ht="27.75" customHeight="1" x14ac:dyDescent="0.15">
      <c r="B27" s="160"/>
      <c r="C27" s="160"/>
      <c r="D27" s="160"/>
      <c r="E27" s="160"/>
      <c r="F27" s="160"/>
      <c r="G27" s="160"/>
      <c r="H27" s="160"/>
      <c r="J27" s="84"/>
      <c r="K27" s="126"/>
      <c r="L27" s="126"/>
      <c r="M27" s="126"/>
      <c r="N27" s="126"/>
      <c r="O27" s="126"/>
      <c r="P27" s="126"/>
      <c r="Q27" s="126"/>
      <c r="R27" s="84"/>
    </row>
    <row r="28" spans="1:18" x14ac:dyDescent="0.15">
      <c r="F28" s="567">
        <f ca="1">TODAY()</f>
        <v>44414</v>
      </c>
      <c r="G28" s="567"/>
      <c r="H28" s="567"/>
      <c r="J28" s="84"/>
      <c r="K28" s="84"/>
      <c r="L28" s="84"/>
      <c r="M28" s="84"/>
      <c r="N28" s="84"/>
      <c r="O28" s="584">
        <f ca="1">TODAY()</f>
        <v>44414</v>
      </c>
      <c r="P28" s="584"/>
      <c r="Q28" s="584"/>
      <c r="R28" s="84"/>
    </row>
    <row r="29" spans="1:18" ht="37.5" x14ac:dyDescent="0.15">
      <c r="B29" s="161" t="s">
        <v>126</v>
      </c>
      <c r="D29" s="568" t="str">
        <f>IF(基礎入力!E7="","",基礎入力!E7)</f>
        <v/>
      </c>
      <c r="E29" s="568"/>
      <c r="F29" s="568"/>
      <c r="G29" s="568"/>
      <c r="H29" s="568"/>
      <c r="J29" s="84"/>
      <c r="K29" s="117" t="s">
        <v>41</v>
      </c>
      <c r="L29" s="84"/>
      <c r="M29" s="570" t="str">
        <f>IF(基礎入力!T7="","",基礎入力!T7)</f>
        <v>〒７０９－３１５２　美作市大浦下町１－１０－２２</v>
      </c>
      <c r="N29" s="570"/>
      <c r="O29" s="570"/>
      <c r="P29" s="570"/>
      <c r="Q29" s="570"/>
      <c r="R29" s="84"/>
    </row>
    <row r="30" spans="1:18" ht="26.25" customHeight="1" x14ac:dyDescent="0.15">
      <c r="B30" s="161" t="s">
        <v>127</v>
      </c>
      <c r="D30" s="560" t="str">
        <f>基礎入力!F11</f>
        <v/>
      </c>
      <c r="E30" s="560"/>
      <c r="F30" s="560"/>
      <c r="G30" s="560"/>
      <c r="H30" s="560"/>
      <c r="J30" s="84"/>
      <c r="K30" s="117" t="s">
        <v>42</v>
      </c>
      <c r="L30" s="84"/>
      <c r="M30" s="571" t="str">
        <f>基礎入力!U11</f>
        <v>美作市立 北 中学校</v>
      </c>
      <c r="N30" s="571"/>
      <c r="O30" s="571"/>
      <c r="P30" s="571"/>
      <c r="Q30" s="571"/>
      <c r="R30" s="84"/>
    </row>
    <row r="31" spans="1:18" ht="10.5" customHeight="1" x14ac:dyDescent="0.15">
      <c r="B31" s="161"/>
      <c r="D31" s="162"/>
      <c r="E31" s="162"/>
      <c r="F31" s="162"/>
      <c r="G31" s="162"/>
      <c r="H31" s="162"/>
      <c r="J31" s="84"/>
      <c r="K31" s="117"/>
      <c r="L31" s="84"/>
      <c r="M31" s="119"/>
      <c r="N31" s="119"/>
      <c r="O31" s="119"/>
      <c r="P31" s="119"/>
      <c r="Q31" s="119"/>
      <c r="R31" s="84"/>
    </row>
    <row r="32" spans="1:18" ht="25.5" x14ac:dyDescent="0.15">
      <c r="B32" s="161" t="s">
        <v>128</v>
      </c>
      <c r="D32" s="561" t="str">
        <f>IF(基礎入力!E11="","",基礎入力!E11)</f>
        <v/>
      </c>
      <c r="E32" s="562"/>
      <c r="F32" s="562"/>
      <c r="G32" s="163" t="s">
        <v>129</v>
      </c>
      <c r="H32" s="164"/>
      <c r="J32" s="84"/>
      <c r="K32" s="117" t="s">
        <v>43</v>
      </c>
      <c r="L32" s="84"/>
      <c r="M32" s="572" t="str">
        <f>IF(基礎入力!T11="","",基礎入力!T11)</f>
        <v>大原　仙人</v>
      </c>
      <c r="N32" s="573"/>
      <c r="O32" s="573"/>
      <c r="P32" s="127" t="s">
        <v>44</v>
      </c>
      <c r="Q32" s="121"/>
      <c r="R32" s="84"/>
    </row>
    <row r="33" spans="5:18" ht="9.9499999999999993" customHeight="1" x14ac:dyDescent="0.15">
      <c r="E33" s="563"/>
      <c r="F33" s="563"/>
      <c r="G33" s="563"/>
      <c r="H33" s="128"/>
      <c r="J33" s="84"/>
      <c r="K33" s="84"/>
      <c r="L33" s="84"/>
      <c r="M33" s="84"/>
      <c r="N33" s="574"/>
      <c r="O33" s="574"/>
      <c r="P33" s="574"/>
      <c r="Q33" s="84"/>
      <c r="R33" s="84"/>
    </row>
    <row r="34" spans="5:18" hidden="1" x14ac:dyDescent="0.15"/>
    <row r="35" spans="5:18" hidden="1" x14ac:dyDescent="0.15"/>
  </sheetData>
  <sheetProtection sheet="1" objects="1" scenarios="1"/>
  <mergeCells count="78">
    <mergeCell ref="F9:H9"/>
    <mergeCell ref="B8:D8"/>
    <mergeCell ref="E8:F8"/>
    <mergeCell ref="B2:H2"/>
    <mergeCell ref="D3:H3"/>
    <mergeCell ref="C7:E7"/>
    <mergeCell ref="C6:E6"/>
    <mergeCell ref="C5:E5"/>
    <mergeCell ref="C4:E4"/>
    <mergeCell ref="E33:G33"/>
    <mergeCell ref="B10:B11"/>
    <mergeCell ref="B4:B7"/>
    <mergeCell ref="F4:H4"/>
    <mergeCell ref="F5:H5"/>
    <mergeCell ref="B26:H26"/>
    <mergeCell ref="F28:H28"/>
    <mergeCell ref="D29:H29"/>
    <mergeCell ref="B22:B23"/>
    <mergeCell ref="H22:H23"/>
    <mergeCell ref="B24:B25"/>
    <mergeCell ref="F6:H6"/>
    <mergeCell ref="F7:H7"/>
    <mergeCell ref="D9:E9"/>
    <mergeCell ref="H24:H25"/>
    <mergeCell ref="B18:B19"/>
    <mergeCell ref="D30:H30"/>
    <mergeCell ref="D32:F32"/>
    <mergeCell ref="H18:H19"/>
    <mergeCell ref="B20:B21"/>
    <mergeCell ref="H20:H21"/>
    <mergeCell ref="B14:B15"/>
    <mergeCell ref="H14:H15"/>
    <mergeCell ref="B16:B17"/>
    <mergeCell ref="H16:H17"/>
    <mergeCell ref="D10:F10"/>
    <mergeCell ref="H10:H11"/>
    <mergeCell ref="D11:F11"/>
    <mergeCell ref="B12:B13"/>
    <mergeCell ref="H12:H13"/>
    <mergeCell ref="K2:Q2"/>
    <mergeCell ref="M3:Q3"/>
    <mergeCell ref="K4:K7"/>
    <mergeCell ref="O4:Q4"/>
    <mergeCell ref="O5:Q5"/>
    <mergeCell ref="O6:Q6"/>
    <mergeCell ref="K12:K13"/>
    <mergeCell ref="Q12:Q13"/>
    <mergeCell ref="K14:K15"/>
    <mergeCell ref="Q14:Q15"/>
    <mergeCell ref="K16:K17"/>
    <mergeCell ref="Q16:Q17"/>
    <mergeCell ref="K18:K19"/>
    <mergeCell ref="Q18:Q19"/>
    <mergeCell ref="K20:K21"/>
    <mergeCell ref="Q20:Q21"/>
    <mergeCell ref="K22:K23"/>
    <mergeCell ref="Q22:Q23"/>
    <mergeCell ref="K24:K25"/>
    <mergeCell ref="Q24:Q25"/>
    <mergeCell ref="K26:Q26"/>
    <mergeCell ref="O28:Q28"/>
    <mergeCell ref="M29:Q29"/>
    <mergeCell ref="M32:O32"/>
    <mergeCell ref="N33:P33"/>
    <mergeCell ref="L4:N4"/>
    <mergeCell ref="L5:N5"/>
    <mergeCell ref="L6:N6"/>
    <mergeCell ref="L7:N7"/>
    <mergeCell ref="M30:Q30"/>
    <mergeCell ref="O7:Q7"/>
    <mergeCell ref="K8:M8"/>
    <mergeCell ref="N8:O8"/>
    <mergeCell ref="M9:N9"/>
    <mergeCell ref="O9:Q9"/>
    <mergeCell ref="K10:K11"/>
    <mergeCell ref="M10:O10"/>
    <mergeCell ref="Q10:Q11"/>
    <mergeCell ref="M11:O11"/>
  </mergeCells>
  <phoneticPr fontId="3" type="Hiragana"/>
  <dataValidations count="1">
    <dataValidation imeMode="on" allowBlank="1" showInputMessage="1" showErrorMessage="1" sqref="D12:F25 H12 H14 H16 H18 H20 H22 H24 M12:O25 Q12 Q14 Q16 Q18 Q20 Q22 Q24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はじめに</vt:lpstr>
      <vt:lpstr>大会名入力</vt:lpstr>
      <vt:lpstr>基礎入力</vt:lpstr>
      <vt:lpstr>女子個人入力</vt:lpstr>
      <vt:lpstr>男子個人入力</vt:lpstr>
      <vt:lpstr>女子団体入力</vt:lpstr>
      <vt:lpstr>男子団体入力</vt:lpstr>
      <vt:lpstr>申込用紙　女子個人</vt:lpstr>
      <vt:lpstr>申込用紙　女子団体</vt:lpstr>
      <vt:lpstr>申込用紙　男子個人</vt:lpstr>
      <vt:lpstr>申込用紙　男子団体</vt:lpstr>
      <vt:lpstr>オーダー表</vt:lpstr>
      <vt:lpstr>理事長用・役員</vt:lpstr>
      <vt:lpstr>理事長用・個人</vt:lpstr>
      <vt:lpstr>理事長用・団体</vt:lpstr>
      <vt:lpstr>オーダー表!Print_Area</vt:lpstr>
      <vt:lpstr>女子個人入力!Print_Area</vt:lpstr>
      <vt:lpstr>女子団体入力!Print_Area</vt:lpstr>
      <vt:lpstr>'申込用紙　女子個人'!Print_Area</vt:lpstr>
      <vt:lpstr>'申込用紙　女子団体'!Print_Area</vt:lpstr>
      <vt:lpstr>'申込用紙　男子個人'!Print_Area</vt:lpstr>
      <vt:lpstr>'申込用紙　男子団体'!Print_Area</vt:lpstr>
      <vt:lpstr>男子個人入力!Print_Area</vt:lpstr>
      <vt:lpstr>男子団体入力!Print_Area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s-maru</dc:creator>
  <cp:lastModifiedBy>水上健史</cp:lastModifiedBy>
  <cp:lastPrinted>2019-05-27T09:01:58Z</cp:lastPrinted>
  <dcterms:created xsi:type="dcterms:W3CDTF">2017-07-22T15:47:47Z</dcterms:created>
  <dcterms:modified xsi:type="dcterms:W3CDTF">2021-08-06T02:35:47Z</dcterms:modified>
</cp:coreProperties>
</file>