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85" activeTab="0"/>
  </bookViews>
  <sheets>
    <sheet name="注意事項" sheetId="1" r:id="rId1"/>
    <sheet name="男子データ入力" sheetId="2" r:id="rId2"/>
    <sheet name="女子データ入力" sheetId="3" r:id="rId3"/>
    <sheet name="参加申込書男子印刷" sheetId="4" r:id="rId4"/>
    <sheet name="参加申込書女子印刷" sheetId="5" r:id="rId5"/>
    <sheet name="確認" sheetId="6" r:id="rId6"/>
    <sheet name="DATA" sheetId="7" r:id="rId7"/>
    <sheet name="あさみ" sheetId="8" state="hidden" r:id="rId8"/>
  </sheets>
  <definedNames>
    <definedName name="_xlfn.IFERROR" hidden="1">#NAME?</definedName>
    <definedName name="_xlnm.Print_Area" localSheetId="7">'あさみ'!#REF!</definedName>
    <definedName name="_xlnm.Print_Area" localSheetId="5">'確認'!$B$1:$R$16</definedName>
    <definedName name="_xlnm.Print_Area" localSheetId="4">'参加申込書女子印刷'!$A$1:$W$35</definedName>
    <definedName name="_xlnm.Print_Area" localSheetId="0">'注意事項'!$A$1:$N$46</definedName>
    <definedName name="_xlnm.Print_Area">'参加申込書男子印刷'!$A$1:$W$35</definedName>
  </definedNames>
  <calcPr fullCalcOnLoad="1"/>
</workbook>
</file>

<file path=xl/comments2.xml><?xml version="1.0" encoding="utf-8"?>
<comments xmlns="http://schemas.openxmlformats.org/spreadsheetml/2006/main">
  <authors>
    <author>hiroko</author>
    <author>take2</author>
    <author>後河内貢</author>
    <author>maruo</author>
  </authors>
  <commentList>
    <comment ref="J9" authorId="0">
      <text>
        <r>
          <rPr>
            <b/>
            <sz val="8"/>
            <rFont val="ＭＳ Ｐゴシック"/>
            <family val="3"/>
          </rPr>
          <t>団体戦に出場する選手に、チェックを入れる。（５名～７名）</t>
        </r>
      </text>
    </comment>
    <comment ref="C9" authorId="0">
      <text>
        <r>
          <rPr>
            <b/>
            <sz val="9"/>
            <rFont val="ＭＳ Ｐゴシック"/>
            <family val="3"/>
          </rPr>
          <t>キャプテンにチェックを入れる。</t>
        </r>
      </text>
    </comment>
    <comment ref="J4" authorId="0">
      <text>
        <r>
          <rPr>
            <b/>
            <sz val="9"/>
            <rFont val="ＭＳ Ｐゴシック"/>
            <family val="3"/>
          </rPr>
          <t>学校短縮名を３文字以内で、入力する。</t>
        </r>
      </text>
    </comment>
    <comment ref="S30" authorId="1">
      <text>
        <r>
          <rPr>
            <sz val="9"/>
            <rFont val="ＭＳ Ｐゴシック"/>
            <family val="3"/>
          </rPr>
          <t xml:space="preserve">チェックを入れると、
数字に○が記される。
</t>
        </r>
      </text>
    </comment>
    <comment ref="Y30" authorId="1">
      <text>
        <r>
          <rPr>
            <sz val="9"/>
            <rFont val="ＭＳ Ｐゴシック"/>
            <family val="3"/>
          </rPr>
          <t xml:space="preserve">チェックを入れると、
○が表示される。
</t>
        </r>
      </text>
    </comment>
    <comment ref="AL138" authorId="0">
      <text>
        <r>
          <rPr>
            <b/>
            <sz val="9"/>
            <rFont val="ＭＳ Ｐゴシック"/>
            <family val="3"/>
          </rPr>
          <t xml:space="preserve">あさみ用　半角
</t>
        </r>
        <r>
          <rPr>
            <sz val="9"/>
            <rFont val="ＭＳ Ｐゴシック"/>
            <family val="3"/>
          </rPr>
          <t xml:space="preserve">
</t>
        </r>
      </text>
    </comment>
    <comment ref="AL127" authorId="0">
      <text>
        <r>
          <rPr>
            <b/>
            <sz val="9"/>
            <rFont val="ＭＳ Ｐゴシック"/>
            <family val="3"/>
          </rPr>
          <t xml:space="preserve">あさみ用　半角
</t>
        </r>
        <r>
          <rPr>
            <sz val="9"/>
            <rFont val="ＭＳ Ｐゴシック"/>
            <family val="3"/>
          </rPr>
          <t xml:space="preserve">
</t>
        </r>
      </text>
    </comment>
    <comment ref="AV138" authorId="0">
      <text>
        <r>
          <rPr>
            <b/>
            <sz val="9"/>
            <rFont val="ＭＳ Ｐゴシック"/>
            <family val="3"/>
          </rPr>
          <t xml:space="preserve">あさみ用　半角
</t>
        </r>
        <r>
          <rPr>
            <sz val="9"/>
            <rFont val="ＭＳ Ｐゴシック"/>
            <family val="3"/>
          </rPr>
          <t xml:space="preserve">
</t>
        </r>
      </text>
    </comment>
    <comment ref="AM116" authorId="0">
      <text>
        <r>
          <rPr>
            <b/>
            <sz val="9"/>
            <rFont val="ＭＳ Ｐゴシック"/>
            <family val="3"/>
          </rPr>
          <t>あさみ用　半角</t>
        </r>
        <r>
          <rPr>
            <sz val="9"/>
            <rFont val="ＭＳ Ｐゴシック"/>
            <family val="3"/>
          </rPr>
          <t xml:space="preserve">
</t>
        </r>
      </text>
    </comment>
    <comment ref="AP115" authorId="1">
      <text>
        <r>
          <rPr>
            <b/>
            <sz val="9"/>
            <rFont val="ＭＳ Ｐゴシック"/>
            <family val="3"/>
          </rPr>
          <t>あさみ用　３文字以内</t>
        </r>
      </text>
    </comment>
    <comment ref="F3" authorId="0">
      <text>
        <r>
          <rPr>
            <b/>
            <sz val="8"/>
            <rFont val="ＭＳ Ｐゴシック"/>
            <family val="3"/>
          </rPr>
          <t xml:space="preserve">　　2016/5/11 </t>
        </r>
        <r>
          <rPr>
            <sz val="8"/>
            <rFont val="ＭＳ Ｐゴシック"/>
            <family val="3"/>
          </rPr>
          <t>　
　　　　　と入力すると
　　平成28年5月11日となる。</t>
        </r>
      </text>
    </comment>
    <comment ref="F2" authorId="2">
      <text>
        <r>
          <rPr>
            <b/>
            <sz val="9"/>
            <rFont val="ＭＳ Ｐゴシック"/>
            <family val="3"/>
          </rPr>
          <t>リストより各地区名を
入力</t>
        </r>
      </text>
    </comment>
    <comment ref="B2" authorId="3">
      <text>
        <r>
          <rPr>
            <b/>
            <sz val="9"/>
            <rFont val="ＭＳ Ｐゴシック"/>
            <family val="3"/>
          </rPr>
          <t>maruo:</t>
        </r>
        <r>
          <rPr>
            <sz val="9"/>
            <rFont val="ＭＳ Ｐゴシック"/>
            <family val="3"/>
          </rPr>
          <t xml:space="preserve">
</t>
        </r>
      </text>
    </comment>
    <comment ref="F6" authorId="3">
      <text>
        <r>
          <rPr>
            <b/>
            <sz val="9"/>
            <rFont val="ＭＳ Ｐゴシック"/>
            <family val="3"/>
          </rPr>
          <t>注意：監督が部活動指導員の場合は最後に，（指）と入力してください。</t>
        </r>
        <r>
          <rPr>
            <sz val="9"/>
            <rFont val="ＭＳ Ｐゴシック"/>
            <family val="3"/>
          </rPr>
          <t xml:space="preserve">
例：山本　太郎（指）
</t>
        </r>
      </text>
    </comment>
  </commentList>
</comments>
</file>

<file path=xl/comments3.xml><?xml version="1.0" encoding="utf-8"?>
<comments xmlns="http://schemas.openxmlformats.org/spreadsheetml/2006/main">
  <authors>
    <author>hiroko</author>
    <author>take2</author>
    <author>後河内貢</author>
    <author>maruo</author>
  </authors>
  <commentList>
    <comment ref="J4" authorId="0">
      <text>
        <r>
          <rPr>
            <b/>
            <sz val="9"/>
            <rFont val="ＭＳ Ｐゴシック"/>
            <family val="3"/>
          </rPr>
          <t>学校短縮名を３文字以内で、入力する。</t>
        </r>
      </text>
    </comment>
    <comment ref="C9" authorId="0">
      <text>
        <r>
          <rPr>
            <b/>
            <sz val="9"/>
            <rFont val="ＭＳ Ｐゴシック"/>
            <family val="3"/>
          </rPr>
          <t>キャプテンにチェックを入れる。</t>
        </r>
      </text>
    </comment>
    <comment ref="J9" authorId="0">
      <text>
        <r>
          <rPr>
            <b/>
            <sz val="8"/>
            <rFont val="ＭＳ Ｐゴシック"/>
            <family val="3"/>
          </rPr>
          <t>団体戦に出場する選手に、チェックを入れる。（５名～７名）</t>
        </r>
      </text>
    </comment>
    <comment ref="S30" authorId="1">
      <text>
        <r>
          <rPr>
            <sz val="9"/>
            <rFont val="ＭＳ Ｐゴシック"/>
            <family val="3"/>
          </rPr>
          <t xml:space="preserve">チェックを入れると、
数字に○が記される。
</t>
        </r>
      </text>
    </comment>
    <comment ref="Y30" authorId="1">
      <text>
        <r>
          <rPr>
            <sz val="9"/>
            <rFont val="ＭＳ Ｐゴシック"/>
            <family val="3"/>
          </rPr>
          <t xml:space="preserve">チェックを入れると、
○が表示される。
</t>
        </r>
      </text>
    </comment>
    <comment ref="F3" authorId="0">
      <text>
        <r>
          <rPr>
            <b/>
            <sz val="8"/>
            <rFont val="ＭＳ Ｐゴシック"/>
            <family val="3"/>
          </rPr>
          <t xml:space="preserve">　　2016/5/11 </t>
        </r>
        <r>
          <rPr>
            <sz val="8"/>
            <rFont val="ＭＳ Ｐゴシック"/>
            <family val="3"/>
          </rPr>
          <t>　
　　　　　と入力すると
　　平成26年5月11日となる。</t>
        </r>
      </text>
    </comment>
    <comment ref="F2" authorId="2">
      <text>
        <r>
          <rPr>
            <b/>
            <sz val="9"/>
            <rFont val="ＭＳ Ｐゴシック"/>
            <family val="3"/>
          </rPr>
          <t>リストより各地区名を
入力</t>
        </r>
      </text>
    </comment>
    <comment ref="AP115" authorId="1">
      <text>
        <r>
          <rPr>
            <b/>
            <sz val="9"/>
            <rFont val="ＭＳ Ｐゴシック"/>
            <family val="3"/>
          </rPr>
          <t>あさみ用　３文字以内</t>
        </r>
      </text>
    </comment>
    <comment ref="AM116" authorId="0">
      <text>
        <r>
          <rPr>
            <b/>
            <sz val="9"/>
            <rFont val="ＭＳ Ｐゴシック"/>
            <family val="3"/>
          </rPr>
          <t>あさみ用　半角</t>
        </r>
        <r>
          <rPr>
            <sz val="9"/>
            <rFont val="ＭＳ Ｐゴシック"/>
            <family val="3"/>
          </rPr>
          <t xml:space="preserve">
</t>
        </r>
      </text>
    </comment>
    <comment ref="AL127" authorId="0">
      <text>
        <r>
          <rPr>
            <b/>
            <sz val="9"/>
            <rFont val="ＭＳ Ｐゴシック"/>
            <family val="3"/>
          </rPr>
          <t xml:space="preserve">あさみ用　半角
</t>
        </r>
        <r>
          <rPr>
            <sz val="9"/>
            <rFont val="ＭＳ Ｐゴシック"/>
            <family val="3"/>
          </rPr>
          <t xml:space="preserve">
</t>
        </r>
      </text>
    </comment>
    <comment ref="AL138" authorId="0">
      <text>
        <r>
          <rPr>
            <b/>
            <sz val="9"/>
            <rFont val="ＭＳ Ｐゴシック"/>
            <family val="3"/>
          </rPr>
          <t xml:space="preserve">あさみ用　半角
</t>
        </r>
        <r>
          <rPr>
            <sz val="9"/>
            <rFont val="ＭＳ Ｐゴシック"/>
            <family val="3"/>
          </rPr>
          <t xml:space="preserve">
</t>
        </r>
      </text>
    </comment>
    <comment ref="AV138" authorId="0">
      <text>
        <r>
          <rPr>
            <b/>
            <sz val="9"/>
            <rFont val="ＭＳ Ｐゴシック"/>
            <family val="3"/>
          </rPr>
          <t xml:space="preserve">あさみ用　半角
</t>
        </r>
        <r>
          <rPr>
            <sz val="9"/>
            <rFont val="ＭＳ Ｐゴシック"/>
            <family val="3"/>
          </rPr>
          <t xml:space="preserve">
</t>
        </r>
      </text>
    </comment>
    <comment ref="F6" authorId="3">
      <text>
        <r>
          <rPr>
            <b/>
            <sz val="9"/>
            <rFont val="ＭＳ Ｐゴシック"/>
            <family val="3"/>
          </rPr>
          <t>注意：監督が部活動指導員の場合は，お名前の最後に（指）を付けてください。</t>
        </r>
        <r>
          <rPr>
            <sz val="9"/>
            <rFont val="ＭＳ Ｐゴシック"/>
            <family val="3"/>
          </rPr>
          <t xml:space="preserve">
例：山本　太郎（指）
</t>
        </r>
      </text>
    </comment>
  </commentList>
</comments>
</file>

<file path=xl/sharedStrings.xml><?xml version="1.0" encoding="utf-8"?>
<sst xmlns="http://schemas.openxmlformats.org/spreadsheetml/2006/main" count="680" uniqueCount="250">
  <si>
    <t>参　加　申　込　書</t>
  </si>
  <si>
    <t>学校名</t>
  </si>
  <si>
    <t>※記入上の注意※</t>
  </si>
  <si>
    <t>監督名</t>
  </si>
  <si>
    <t>学年</t>
  </si>
  <si>
    <t>団体戦</t>
  </si>
  <si>
    <t>個人</t>
  </si>
  <si>
    <t>備考欄</t>
  </si>
  <si>
    <t>No.</t>
  </si>
  <si>
    <t>選　手　氏　名</t>
  </si>
  <si>
    <t>単</t>
  </si>
  <si>
    <t>複</t>
  </si>
  <si>
    <t>（記入例）</t>
  </si>
  <si>
    <t>岡山市立岡山中学校</t>
  </si>
  <si>
    <t>岡山　太郎</t>
  </si>
  <si>
    <t>選手氏名</t>
  </si>
  <si>
    <t>①</t>
  </si>
  <si>
    <t>○</t>
  </si>
  <si>
    <t>山田　次郎</t>
  </si>
  <si>
    <t>岡　　啓介</t>
  </si>
  <si>
    <t>松下　幸二</t>
  </si>
  <si>
    <t>②</t>
  </si>
  <si>
    <t>佐藤　春夫</t>
  </si>
  <si>
    <t>長宗我　一</t>
  </si>
  <si>
    <t>中学校長</t>
  </si>
  <si>
    <t>印</t>
  </si>
  <si>
    <t>・選手名簿と兼ねており，丁寧にご記入
　下さい。大会プログラムにそのまま載
　せます。
・チームの主将はNo.の数字を○で囲む。
・団体戦出場者は，団体戦の欄に○印
　で示すこと。
・個人戦出場者は，個人戦の欄に○印で
　記入し，複出場者については○印の中
　に数字を記入し，ペアをはっきりさせ
  るとともに校内ランク順に記入するこ
  と。
　（単についても同じように記入する）</t>
  </si>
  <si>
    <t>男子</t>
  </si>
  <si>
    <t>男子</t>
  </si>
  <si>
    <t>女子</t>
  </si>
  <si>
    <t>合計</t>
  </si>
  <si>
    <t>学校名</t>
  </si>
  <si>
    <t>大会一部負担金</t>
  </si>
  <si>
    <t>団体</t>
  </si>
  <si>
    <t>個人</t>
  </si>
  <si>
    <t>団体戦</t>
  </si>
  <si>
    <t>Ｓ</t>
  </si>
  <si>
    <t>Ｄ</t>
  </si>
  <si>
    <t>S</t>
  </si>
  <si>
    <t>D</t>
  </si>
  <si>
    <t>【大会一部負担金】</t>
  </si>
  <si>
    <t>【参加選手数】</t>
  </si>
  <si>
    <t>個人戦のみ</t>
  </si>
  <si>
    <t>男子</t>
  </si>
  <si>
    <t>ふりがな</t>
  </si>
  <si>
    <t>学校長名</t>
  </si>
  <si>
    <t>申込日</t>
  </si>
  <si>
    <t>男　子</t>
  </si>
  <si>
    <t>※入力上の注意※</t>
  </si>
  <si>
    <t>大川　太郎</t>
  </si>
  <si>
    <t>前泉　一郎</t>
  </si>
  <si>
    <t>やました　こういちろう</t>
  </si>
  <si>
    <t>山下　浩一郎</t>
  </si>
  <si>
    <t>やまだ　じろう</t>
  </si>
  <si>
    <t>おか　けいすけ</t>
  </si>
  <si>
    <t>まつした　こうじ</t>
  </si>
  <si>
    <t>No.</t>
  </si>
  <si>
    <t>氏名</t>
  </si>
  <si>
    <t>学年</t>
  </si>
  <si>
    <t>単</t>
  </si>
  <si>
    <t>複</t>
  </si>
  <si>
    <t>rank</t>
  </si>
  <si>
    <t>rank</t>
  </si>
  <si>
    <t>rank</t>
  </si>
  <si>
    <t>rank</t>
  </si>
  <si>
    <t>rank</t>
  </si>
  <si>
    <t>○</t>
  </si>
  <si>
    <t>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 　 （記載の同意が得られない場合は，選手備考欄に「否」を記入すること。）　</t>
  </si>
  <si>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 　 （記載の同意が得られない場合は，備考欄に「否」を記入すること。）　</t>
  </si>
  <si>
    <t>①</t>
  </si>
  <si>
    <t>②</t>
  </si>
  <si>
    <t>③</t>
  </si>
  <si>
    <t>④</t>
  </si>
  <si>
    <t>⑤</t>
  </si>
  <si>
    <t>⑥</t>
  </si>
  <si>
    <t>⑦</t>
  </si>
  <si>
    <t>ふりがな</t>
  </si>
  <si>
    <t>中学校</t>
  </si>
  <si>
    <t>学校名</t>
  </si>
  <si>
    <t>中学校</t>
  </si>
  <si>
    <t>種　別</t>
  </si>
  <si>
    <t>男子選手名</t>
  </si>
  <si>
    <t>団体</t>
  </si>
  <si>
    <t>男子選手名１</t>
  </si>
  <si>
    <t>男子選手名２</t>
  </si>
  <si>
    <t>男子シングルス</t>
  </si>
  <si>
    <t>男子ダブルス</t>
  </si>
  <si>
    <t>女子ダブルス</t>
  </si>
  <si>
    <t>女子シングルス</t>
  </si>
  <si>
    <t>女子選手名</t>
  </si>
  <si>
    <t>女子選手名２</t>
  </si>
  <si>
    <t>女子選手名１</t>
  </si>
  <si>
    <t>団体rank</t>
  </si>
  <si>
    <t>ダブルスランク</t>
  </si>
  <si>
    <t>姓</t>
  </si>
  <si>
    <t>名</t>
  </si>
  <si>
    <t>ふりがな</t>
  </si>
  <si>
    <t>男子</t>
  </si>
  <si>
    <t>女子</t>
  </si>
  <si>
    <t>合計</t>
  </si>
  <si>
    <t>総出場選手数</t>
  </si>
  <si>
    <t>姓</t>
  </si>
  <si>
    <t>名</t>
  </si>
  <si>
    <t>ふりがな</t>
  </si>
  <si>
    <t>し</t>
  </si>
  <si>
    <t>めい</t>
  </si>
  <si>
    <t>団体</t>
  </si>
  <si>
    <t>し</t>
  </si>
  <si>
    <t>氏名</t>
  </si>
  <si>
    <t>BS1-2,安藤 達哉,岡北,-1,あんどう　たつや</t>
  </si>
  <si>
    <t>BD1-2,梶原 陽太郎,平石 峻也,岡北,岡北,-1,かじはら　ようたろう,ひらいし し</t>
  </si>
  <si>
    <t>ゅんや</t>
  </si>
  <si>
    <t>団体,岡北</t>
  </si>
  <si>
    <t>監督</t>
  </si>
  <si>
    <t>コーチ</t>
  </si>
  <si>
    <t>選手,梶原 陽太郎,小合　達也,安藤　達哉,平石　峻也,原　 海聖,佐々野 響介,</t>
  </si>
  <si>
    <t>近藤　絃太</t>
  </si>
  <si>
    <t>ふりがな,かじはら　ようたろう,おごう　たつや,あんどう　たつや,ひらいし　</t>
  </si>
  <si>
    <t>しゅんや,はら　かいせい,ささの　きょうすけ,こんどう　げんたBS1-2,安藤 達</t>
  </si>
  <si>
    <t>哉,岡北,-1,あんどう　たつや</t>
  </si>
  <si>
    <t>監督</t>
  </si>
  <si>
    <t>コーチ</t>
  </si>
  <si>
    <t>選手</t>
  </si>
  <si>
    <t>BS</t>
  </si>
  <si>
    <t>名前</t>
  </si>
  <si>
    <t>学校名</t>
  </si>
  <si>
    <t>選手１</t>
  </si>
  <si>
    <t>ふりがな１</t>
  </si>
  <si>
    <t>選手２</t>
  </si>
  <si>
    <t>選手３</t>
  </si>
  <si>
    <t>選手４</t>
  </si>
  <si>
    <t>選手５</t>
  </si>
  <si>
    <t>選手６</t>
  </si>
  <si>
    <t>選手７</t>
  </si>
  <si>
    <t>ふりがな２</t>
  </si>
  <si>
    <t>ふりがな３</t>
  </si>
  <si>
    <t>ふりがな４</t>
  </si>
  <si>
    <t>ふりがな５</t>
  </si>
  <si>
    <t>ふりがな６</t>
  </si>
  <si>
    <t>ふりがな７</t>
  </si>
  <si>
    <t>学校名</t>
  </si>
  <si>
    <t>BD</t>
  </si>
  <si>
    <t>ふりがな１</t>
  </si>
  <si>
    <t>ふりがな２</t>
  </si>
  <si>
    <t>姓名</t>
  </si>
  <si>
    <t>せいめい</t>
  </si>
  <si>
    <t>中学校　</t>
  </si>
  <si>
    <t>学校名短縮</t>
  </si>
  <si>
    <t>学校名短縮</t>
  </si>
  <si>
    <t>ランク</t>
  </si>
  <si>
    <t>複1</t>
  </si>
  <si>
    <t>複2</t>
  </si>
  <si>
    <t>２　入力データの確認</t>
  </si>
  <si>
    <t>１　データ入力・保存</t>
  </si>
  <si>
    <t>４　データ送信</t>
  </si>
  <si>
    <t>①　データ入力</t>
  </si>
  <si>
    <t>②　データ保存</t>
  </si>
  <si>
    <t>・データを保存する時に，学校名最後に追加して保存して下さい。</t>
  </si>
  <si>
    <t>・男女別のシートに分かれています。</t>
  </si>
  <si>
    <t>・印刷した内容が正しいか。確認をしてください。</t>
  </si>
  <si>
    <t>（入力例）</t>
  </si>
  <si>
    <r>
      <t>男子は、</t>
    </r>
    <r>
      <rPr>
        <b/>
        <sz val="11"/>
        <color indexed="10"/>
        <rFont val="ＭＳ Ｐゴシック"/>
        <family val="3"/>
      </rPr>
      <t>男子データ入力のシート</t>
    </r>
    <r>
      <rPr>
        <sz val="11"/>
        <rFont val="ＭＳ Ｐゴシック"/>
        <family val="3"/>
      </rPr>
      <t>に、女子は、</t>
    </r>
    <r>
      <rPr>
        <b/>
        <sz val="11"/>
        <color indexed="10"/>
        <rFont val="ＭＳ Ｐゴシック"/>
        <family val="3"/>
      </rPr>
      <t>女子データ入力のシート</t>
    </r>
    <r>
      <rPr>
        <sz val="11"/>
        <rFont val="ＭＳ Ｐゴシック"/>
        <family val="3"/>
      </rPr>
      <t>に、それぞれデータを入力をしてください。</t>
    </r>
  </si>
  <si>
    <r>
      <t>・データ入力シート（男女別）右側に記載されている、</t>
    </r>
    <r>
      <rPr>
        <b/>
        <sz val="12"/>
        <color indexed="10"/>
        <rFont val="ＭＳ Ｐゴシック"/>
        <family val="3"/>
      </rPr>
      <t>「入力上の注意」「入力例」</t>
    </r>
    <r>
      <rPr>
        <sz val="11"/>
        <rFont val="ＭＳ Ｐゴシック"/>
        <family val="3"/>
      </rPr>
      <t>をよく見て、入力をしてください。</t>
    </r>
  </si>
  <si>
    <t>総出場者数</t>
  </si>
  <si>
    <t>団体登録者数</t>
  </si>
  <si>
    <t>個人戦のみ登録</t>
  </si>
  <si>
    <t>し</t>
  </si>
  <si>
    <t>フラッグ</t>
  </si>
  <si>
    <t>めい</t>
  </si>
  <si>
    <t>しめい</t>
  </si>
  <si>
    <t>団体名</t>
  </si>
  <si>
    <t>・入力したデータが、次のシートに反映してるか確認をお願いします。</t>
  </si>
  <si>
    <t>３　参加申込印刷・提出</t>
  </si>
  <si>
    <r>
      <t>・内容に間違いななければ”</t>
    </r>
    <r>
      <rPr>
        <b/>
        <sz val="11"/>
        <color indexed="10"/>
        <rFont val="ＭＳ Ｐゴシック"/>
        <family val="3"/>
      </rPr>
      <t>職印</t>
    </r>
    <r>
      <rPr>
        <sz val="11"/>
        <rFont val="ＭＳ Ｐゴシック"/>
        <family val="3"/>
      </rPr>
      <t>”を押して、所定の場所に提出をしてください。</t>
    </r>
  </si>
  <si>
    <t>・保存したデータは、次の点を注意して所定のメールアドレスに、Ｅメールで提出をしてください。</t>
  </si>
  <si>
    <t>②　データは，必ず添付ファイルで送付してください。</t>
  </si>
  <si>
    <t>※　メールの送信の確認は，”開封確認メッセージの確認”の機能を利用してください。
（ OutLookの場合 ）</t>
  </si>
  <si>
    <t>５　受付完了</t>
  </si>
  <si>
    <t>・3と４の両方の作業が完了することにより、大会申込が完了します。</t>
  </si>
  <si>
    <t>　　お疲れ様でした。！！</t>
  </si>
  <si>
    <t>【大会参加申込手順　１から５　】</t>
  </si>
  <si>
    <t>姓</t>
  </si>
  <si>
    <t>名</t>
  </si>
  <si>
    <t>女子</t>
  </si>
  <si>
    <t>※　”確認”シートには、大会一部負担金、参加選手数の２つの項目があります。</t>
  </si>
  <si>
    <t>学年</t>
  </si>
  <si>
    <t>選手１学年</t>
  </si>
  <si>
    <t>選手２学年</t>
  </si>
  <si>
    <t>男子</t>
  </si>
  <si>
    <t>女子</t>
  </si>
  <si>
    <t>GS</t>
  </si>
  <si>
    <t>GD</t>
  </si>
  <si>
    <t>女　子</t>
  </si>
  <si>
    <t>　　以上，参加を申込みします。</t>
  </si>
  <si>
    <t>　　以上，参加を申込みします。</t>
  </si>
  <si>
    <t>山下　浩一郎</t>
  </si>
  <si>
    <r>
      <t>例　　</t>
    </r>
    <r>
      <rPr>
        <sz val="11"/>
        <color indexed="10"/>
        <rFont val="ＭＳ Ｐゴシック"/>
        <family val="3"/>
      </rPr>
      <t>石井中</t>
    </r>
    <r>
      <rPr>
        <sz val="11"/>
        <rFont val="ＭＳ Ｐゴシック"/>
        <family val="3"/>
      </rPr>
      <t>の場合</t>
    </r>
  </si>
  <si>
    <t>石井</t>
  </si>
  <si>
    <t>石井</t>
  </si>
  <si>
    <t>山下　洋子</t>
  </si>
  <si>
    <t>やました　ようこ</t>
  </si>
  <si>
    <t>やまだ　ひろこ</t>
  </si>
  <si>
    <t>山田　寛子</t>
  </si>
  <si>
    <t>岡　　恵子</t>
  </si>
  <si>
    <t>おか　けいこ</t>
  </si>
  <si>
    <t>まつした　あきこ</t>
  </si>
  <si>
    <t>松下　明子</t>
  </si>
  <si>
    <t>山下　洋子</t>
  </si>
  <si>
    <t>佐藤　順子</t>
  </si>
  <si>
    <t>長宗我　聡子</t>
  </si>
  <si>
    <t>岡山市立岡山中学校</t>
  </si>
  <si>
    <t>岡山県中学校体育連盟バドミントン部長　様</t>
  </si>
  <si>
    <t>岡山県中学校体育連盟バドミントン部長　様</t>
  </si>
  <si>
    <t>地区名</t>
  </si>
  <si>
    <t>地区名</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</si>
  <si>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8"/>
        <color indexed="10"/>
        <rFont val="ＭＳ ゴシック"/>
        <family val="3"/>
      </rPr>
      <t>・</t>
    </r>
    <r>
      <rPr>
        <b/>
        <sz val="10"/>
        <color indexed="10"/>
        <rFont val="HGSｺﾞｼｯｸE"/>
        <family val="3"/>
      </rPr>
      <t>姓名の間に、スペースを入れること</t>
    </r>
    <r>
      <rPr>
        <b/>
        <sz val="8"/>
        <color indexed="10"/>
        <rFont val="HGSｺﾞｼｯｸE"/>
        <family val="3"/>
      </rPr>
      <t>。</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浩一朗は、シングル校内ランク
　　　１位なので、単の欄に、”１”を入力。
　　②山田・松下組は、ダブルス校内ランク
　　　２位なので、複の欄に、”２”をそれ
　　　ぞれ入力。</t>
    </r>
  </si>
  <si>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10"/>
        <color indexed="10"/>
        <rFont val="HGSｺﾞｼｯｸE"/>
        <family val="3"/>
      </rPr>
      <t>・姓名の間に、スペースを入れること。</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浩一朗は、シングル校内ランク
　　　１位なので、単の欄に、”１”を入力。
　　②山田・松下組は、ダブルス校内ランク
　　　２位なので、複の欄に、”２”をそれ
　　　ぞれ入力。</t>
    </r>
  </si>
  <si>
    <t>地区</t>
  </si>
  <si>
    <r>
      <t>・保存する場合、</t>
    </r>
    <r>
      <rPr>
        <b/>
        <sz val="11"/>
        <rFont val="ＭＳ Ｐゴシック"/>
        <family val="3"/>
      </rPr>
      <t>”名前を付けて保存”</t>
    </r>
    <r>
      <rPr>
        <sz val="11"/>
        <rFont val="ＭＳ Ｐゴシック"/>
        <family val="3"/>
      </rPr>
      <t>を選んで保存をしてください。
　　保存するファイルの種類は、”</t>
    </r>
    <r>
      <rPr>
        <b/>
        <sz val="11"/>
        <color indexed="10"/>
        <rFont val="ＭＳ Ｐゴシック"/>
        <family val="3"/>
      </rPr>
      <t>Excel 97-2003 ブック</t>
    </r>
    <r>
      <rPr>
        <sz val="11"/>
        <rFont val="ＭＳ Ｐゴシック"/>
        <family val="3"/>
      </rPr>
      <t>　を選らんでください。</t>
    </r>
  </si>
  <si>
    <t>例　県総体申込石井中</t>
  </si>
  <si>
    <t>・県中体連バドミントン部HPの『問い合わせ』でメールアドレスは確認してください。</t>
  </si>
  <si>
    <t>⑧</t>
  </si>
  <si>
    <t>⑨</t>
  </si>
  <si>
    <t>⑩</t>
  </si>
  <si>
    <t>BD</t>
  </si>
  <si>
    <t>①</t>
  </si>
  <si>
    <t>②</t>
  </si>
  <si>
    <t>③</t>
  </si>
  <si>
    <t>④</t>
  </si>
  <si>
    <t>⑤</t>
  </si>
  <si>
    <t>⑥</t>
  </si>
  <si>
    <t>⑦</t>
  </si>
  <si>
    <t>⑧</t>
  </si>
  <si>
    <t>⑨</t>
  </si>
  <si>
    <t>複①</t>
  </si>
  <si>
    <t>複②</t>
  </si>
  <si>
    <t>複③</t>
  </si>
  <si>
    <t>複④</t>
  </si>
  <si>
    <t>複⑤</t>
  </si>
  <si>
    <t>複⑥</t>
  </si>
  <si>
    <t>複⑦</t>
  </si>
  <si>
    <t>複⑧</t>
  </si>
  <si>
    <t>複⑨</t>
  </si>
  <si>
    <t>複⑩</t>
  </si>
  <si>
    <t>①　「参加申込書男子印刷」シートと「参加申込書女子印刷」シートの内容が正しいか確認をしてください。</t>
  </si>
  <si>
    <t>②　「確認」シートの内容が正しいか確認をしてください。</t>
  </si>
  <si>
    <t>②　「DATA」シートの内容が正しいか確認をしてください。</t>
  </si>
  <si>
    <r>
      <t>　　kensoutaimoushikomi18　→　岡山県中学校総合体育大会参加申込書2016</t>
    </r>
    <r>
      <rPr>
        <sz val="11"/>
        <color indexed="10"/>
        <rFont val="ＭＳ Ｐゴシック"/>
        <family val="3"/>
      </rPr>
      <t>＿石井中</t>
    </r>
  </si>
  <si>
    <t>平成30年度　第56回岡山県中学校総合体育大会（ﾊﾞﾄﾞﾐﾝﾄﾝ競技）兼
　　　　　　　第51回岡山県中学校ﾊﾞﾄﾞﾐﾝﾄﾝ選手権大会　参加申込入力</t>
  </si>
  <si>
    <t>平成30年度　第56回岡山県中学校総合体育大会（ﾊﾞﾄﾞﾐﾝﾄﾝ競技）兼
第51回岡山県中学校ﾊﾞﾄﾞﾐﾝﾄﾝ選手権大会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</si>
</sst>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800411]ggge&quot;年&quot;m&quot;月&quot;d&quot;日&quot;;@"/>
    <numFmt numFmtId="183" formatCode="m&quot;月&quot;d&quot;日&quot;;@"/>
    <numFmt numFmtId="184" formatCode="yyyy&quot;年&quot;m&quot;月&quot;d&quot;日&quot;;@"/>
    <numFmt numFmtId="185" formatCode="[$-411]ge\.m\.d;@"/>
  </numFmts>
  <fonts count="77">
    <font>
      <sz val="10.9"/>
      <name val="ＭＳ Ｐゴシック"/>
      <family val="3"/>
    </font>
    <font>
      <sz val="11"/>
      <color indexed="8"/>
      <name val="ＭＳ Ｐゴシック"/>
      <family val="3"/>
    </font>
    <font>
      <sz val="11"/>
      <name val="ＭＳ Ｐゴシック"/>
      <family val="3"/>
    </font>
    <font>
      <sz val="10"/>
      <name val="ＭＳ Ｐゴシック"/>
      <family val="3"/>
    </font>
    <font>
      <sz val="9.9"/>
      <name val="ＭＳ ゴシック"/>
      <family val="3"/>
    </font>
    <font>
      <sz val="10.9"/>
      <name val="ＭＳ ゴシック"/>
      <family val="3"/>
    </font>
    <font>
      <sz val="13.85"/>
      <name val="ＭＳ ゴシック"/>
      <family val="3"/>
    </font>
    <font>
      <sz val="13.9"/>
      <name val="ＭＳ ゴシック"/>
      <family val="3"/>
    </font>
    <font>
      <sz val="18"/>
      <name val="ＭＳ ゴシック"/>
      <family val="3"/>
    </font>
    <font>
      <sz val="11.9"/>
      <name val="ＭＳ ゴシック"/>
      <family val="3"/>
    </font>
    <font>
      <sz val="6"/>
      <name val="ＭＳ Ｐゴシック"/>
      <family val="3"/>
    </font>
    <font>
      <sz val="10"/>
      <color indexed="10"/>
      <name val="ＭＳ Ｐゴシック"/>
      <family val="3"/>
    </font>
    <font>
      <b/>
      <sz val="12"/>
      <name val="ＭＳ Ｐゴシック"/>
      <family val="3"/>
    </font>
    <font>
      <b/>
      <sz val="11"/>
      <name val="ＭＳ Ｐゴシック"/>
      <family val="3"/>
    </font>
    <font>
      <sz val="18"/>
      <name val="ＭＳ Ｐゴシック"/>
      <family val="3"/>
    </font>
    <font>
      <sz val="10"/>
      <name val="ＭＳ ゴシック"/>
      <family val="3"/>
    </font>
    <font>
      <sz val="12"/>
      <name val="ＭＳ ゴシック"/>
      <family val="3"/>
    </font>
    <font>
      <sz val="14"/>
      <name val="ＭＳ ゴシック"/>
      <family val="3"/>
    </font>
    <font>
      <sz val="8"/>
      <name val="ＭＳ ゴシック"/>
      <family val="3"/>
    </font>
    <font>
      <sz val="9"/>
      <name val="ＭＳ ゴシック"/>
      <family val="3"/>
    </font>
    <font>
      <sz val="11"/>
      <name val="ＭＳ ゴシック"/>
      <family val="3"/>
    </font>
    <font>
      <sz val="6"/>
      <name val="ＭＳ ゴシック"/>
      <family val="3"/>
    </font>
    <font>
      <sz val="9"/>
      <name val="ＭＳ Ｐゴシック"/>
      <family val="3"/>
    </font>
    <font>
      <b/>
      <sz val="8"/>
      <name val="ＭＳ Ｐゴシック"/>
      <family val="3"/>
    </font>
    <font>
      <b/>
      <sz val="9"/>
      <name val="ＭＳ Ｐゴシック"/>
      <family val="3"/>
    </font>
    <font>
      <sz val="12"/>
      <name val="Arial Unicode MS"/>
      <family val="3"/>
    </font>
    <font>
      <sz val="20"/>
      <name val="ＭＳ Ｐゴシック"/>
      <family val="3"/>
    </font>
    <font>
      <sz val="8"/>
      <name val="ＭＳ Ｐゴシック"/>
      <family val="3"/>
    </font>
    <font>
      <sz val="12"/>
      <name val="ＭＳ Ｐゴシック"/>
      <family val="3"/>
    </font>
    <font>
      <sz val="11"/>
      <color indexed="10"/>
      <name val="ＭＳ Ｐゴシック"/>
      <family val="3"/>
    </font>
    <font>
      <sz val="24"/>
      <name val="ＭＳ Ｐゴシック"/>
      <family val="3"/>
    </font>
    <font>
      <b/>
      <sz val="11"/>
      <color indexed="10"/>
      <name val="ＭＳ Ｐゴシック"/>
      <family val="3"/>
    </font>
    <font>
      <b/>
      <sz val="12"/>
      <color indexed="10"/>
      <name val="ＭＳ Ｐゴシック"/>
      <family val="3"/>
    </font>
    <font>
      <b/>
      <sz val="8"/>
      <color indexed="10"/>
      <name val="ＭＳ ゴシック"/>
      <family val="3"/>
    </font>
    <font>
      <sz val="8"/>
      <color indexed="10"/>
      <name val="ＭＳ ゴシック"/>
      <family val="3"/>
    </font>
    <font>
      <sz val="10"/>
      <color indexed="8"/>
      <name val="ＭＳ ゴシック"/>
      <family val="3"/>
    </font>
    <font>
      <b/>
      <sz val="10"/>
      <color indexed="10"/>
      <name val="HGSｺﾞｼｯｸE"/>
      <family val="3"/>
    </font>
    <font>
      <b/>
      <sz val="8"/>
      <color indexed="10"/>
      <name val="HGS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indexed="10"/>
      <name val="HGS創英角ｺﾞｼｯｸUB"/>
      <family val="3"/>
    </font>
    <font>
      <sz val="12"/>
      <color indexed="10"/>
      <name val="HGS創英角ｺﾞｼｯｸUB"/>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2"/>
      <color rgb="FFFF0000"/>
      <name val="HGS創英角ｺﾞｼｯｸUB"/>
      <family val="3"/>
    </font>
    <font>
      <sz val="11"/>
      <color rgb="FFFF0000"/>
      <name val="HGS創英角ｺﾞｼｯｸUB"/>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
      <patternFill patternType="solid">
        <fgColor indexed="49"/>
        <bgColor indexed="64"/>
      </patternFill>
    </fill>
    <fill>
      <patternFill patternType="solid">
        <fgColor indexed="29"/>
        <bgColor indexed="64"/>
      </patternFill>
    </fill>
  </fills>
  <borders count="2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style="hair"/>
      <right/>
      <top/>
      <bottom/>
    </border>
    <border>
      <left style="thin">
        <color indexed="8"/>
      </left>
      <right/>
      <top/>
      <bottom/>
    </border>
    <border>
      <left style="thin">
        <color indexed="8"/>
      </left>
      <right/>
      <top/>
      <bottom style="medium">
        <color indexed="8"/>
      </bottom>
    </border>
    <border>
      <left style="medium">
        <color indexed="8"/>
      </left>
      <right/>
      <top/>
      <bottom/>
    </border>
    <border>
      <left style="hair">
        <color indexed="8"/>
      </left>
      <right/>
      <top style="hair">
        <color indexed="8"/>
      </top>
      <bottom/>
    </border>
    <border>
      <left/>
      <right/>
      <top style="hair">
        <color indexed="8"/>
      </top>
      <bottom/>
    </border>
    <border>
      <left style="hair">
        <color indexed="8"/>
      </left>
      <right/>
      <top/>
      <bottom/>
    </border>
    <border>
      <left style="medium">
        <color indexed="8"/>
      </left>
      <right/>
      <top style="thin">
        <color indexed="8"/>
      </top>
      <bottom style="medium">
        <color indexed="8"/>
      </bottom>
    </border>
    <border>
      <left style="thin">
        <color indexed="8"/>
      </left>
      <right/>
      <top style="thin">
        <color indexed="8"/>
      </top>
      <bottom style="medium">
        <color indexed="8"/>
      </bottom>
    </border>
    <border>
      <left style="medium">
        <color indexed="8"/>
      </left>
      <right style="medium">
        <color indexed="8"/>
      </right>
      <top style="medium">
        <color indexed="8"/>
      </top>
      <bottom/>
    </border>
    <border>
      <left style="medium">
        <color indexed="8"/>
      </left>
      <right/>
      <top style="thin">
        <color indexed="8"/>
      </top>
      <bottom/>
    </border>
    <border>
      <left style="thin">
        <color indexed="8"/>
      </left>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border>
    <border>
      <left style="thin">
        <color indexed="8"/>
      </left>
      <right/>
      <top style="thin">
        <color indexed="8"/>
      </top>
      <bottom/>
    </border>
    <border>
      <left style="medium">
        <color indexed="8"/>
      </left>
      <right style="medium">
        <color indexed="8"/>
      </right>
      <top style="thin">
        <color indexed="8"/>
      </top>
      <bottom/>
    </border>
    <border>
      <left style="medium">
        <color indexed="8"/>
      </left>
      <right style="medium">
        <color indexed="8"/>
      </right>
      <top/>
      <bottom style="medium">
        <color indexed="8"/>
      </bottom>
    </border>
    <border>
      <left/>
      <right/>
      <top style="medium">
        <color indexed="8"/>
      </top>
      <bottom/>
    </border>
    <border>
      <left style="thin"/>
      <right style="medium"/>
      <top style="medium"/>
      <bottom style="medium"/>
    </border>
    <border>
      <left style="thin"/>
      <right style="medium"/>
      <top style="thin"/>
      <bottom style="thin"/>
    </border>
    <border>
      <left/>
      <right/>
      <top style="medium"/>
      <bottom style="thin"/>
    </border>
    <border>
      <left style="thin"/>
      <right style="thin"/>
      <top style="medium"/>
      <bottom style="thin"/>
    </border>
    <border>
      <left style="thin"/>
      <right style="medium"/>
      <top style="medium"/>
      <bottom style="thin"/>
    </border>
    <border>
      <left/>
      <right/>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medium"/>
    </border>
    <border>
      <left style="medium"/>
      <right style="thin"/>
      <top style="medium"/>
      <bottom style="medium"/>
    </border>
    <border>
      <left style="thin"/>
      <right style="thin"/>
      <top style="thin"/>
      <bottom style="medium"/>
    </border>
    <border>
      <left style="thin"/>
      <right style="medium"/>
      <top style="thin"/>
      <bottom style="medium"/>
    </border>
    <border>
      <left/>
      <right style="hair"/>
      <top style="hair"/>
      <bottom/>
    </border>
    <border>
      <left/>
      <right style="hair"/>
      <top/>
      <bottom/>
    </border>
    <border>
      <left style="thin"/>
      <right style="thin"/>
      <top style="medium"/>
      <bottom style="medium"/>
    </border>
    <border>
      <left style="thin"/>
      <right style="thin"/>
      <top/>
      <bottom style="medium"/>
    </border>
    <border>
      <left style="thin"/>
      <right style="medium"/>
      <top/>
      <bottom style="medium"/>
    </border>
    <border>
      <left/>
      <right/>
      <top style="thin">
        <color indexed="8"/>
      </top>
      <bottom/>
    </border>
    <border>
      <left/>
      <right/>
      <top style="hair">
        <color indexed="8"/>
      </top>
      <bottom style="thin">
        <color indexed="8"/>
      </bottom>
    </border>
    <border>
      <left/>
      <right style="thin">
        <color indexed="8"/>
      </right>
      <top style="hair">
        <color indexed="8"/>
      </top>
      <bottom style="thin">
        <color indexed="8"/>
      </bottom>
    </border>
    <border>
      <left/>
      <right style="thin">
        <color indexed="8"/>
      </right>
      <top style="thin">
        <color indexed="8"/>
      </top>
      <bottom/>
    </border>
    <border>
      <left/>
      <right/>
      <top style="hair">
        <color indexed="8"/>
      </top>
      <bottom style="thick">
        <color indexed="8"/>
      </bottom>
    </border>
    <border>
      <left/>
      <right style="thin">
        <color indexed="8"/>
      </right>
      <top style="hair">
        <color indexed="8"/>
      </top>
      <bottom style="thick">
        <color indexed="8"/>
      </bottom>
    </border>
    <border>
      <left/>
      <right style="thin"/>
      <top style="thin"/>
      <bottom style="medium"/>
    </border>
    <border>
      <left style="medium"/>
      <right/>
      <top style="medium"/>
      <bottom style="medium"/>
    </border>
    <border>
      <left/>
      <right style="medium"/>
      <top style="medium"/>
      <bottom style="medium"/>
    </border>
    <border>
      <left style="thin"/>
      <right/>
      <top style="thin"/>
      <bottom style="medium"/>
    </border>
    <border>
      <left style="medium"/>
      <right style="medium"/>
      <top style="medium"/>
      <bottom style="medium"/>
    </border>
    <border>
      <left/>
      <right style="thin"/>
      <top/>
      <bottom style="medium"/>
    </border>
    <border>
      <left style="thin"/>
      <right/>
      <top/>
      <bottom style="medium"/>
    </border>
    <border>
      <left style="medium"/>
      <right/>
      <top style="thin"/>
      <bottom/>
    </border>
    <border>
      <left/>
      <right style="medium"/>
      <top style="medium"/>
      <bottom/>
    </border>
    <border>
      <left style="medium"/>
      <right style="medium"/>
      <top style="thin"/>
      <bottom style="thin"/>
    </border>
    <border>
      <left style="thin">
        <color indexed="8"/>
      </left>
      <right/>
      <top style="hair">
        <color indexed="8"/>
      </top>
      <bottom/>
    </border>
    <border>
      <left style="thin">
        <color indexed="8"/>
      </left>
      <right/>
      <top style="hair">
        <color indexed="8"/>
      </top>
      <bottom style="thick">
        <color indexed="8"/>
      </bottom>
    </border>
    <border>
      <left/>
      <right/>
      <top style="medium">
        <color indexed="8"/>
      </top>
      <bottom style="thin">
        <color indexed="8"/>
      </bottom>
    </border>
    <border>
      <left/>
      <right style="thick">
        <color indexed="8"/>
      </right>
      <top style="medium">
        <color indexed="8"/>
      </top>
      <bottom style="thin">
        <color indexed="8"/>
      </bottom>
    </border>
    <border>
      <left style="medium"/>
      <right style="medium"/>
      <top/>
      <bottom style="medium"/>
    </border>
    <border>
      <left style="medium"/>
      <right/>
      <top/>
      <bottom style="medium"/>
    </border>
    <border>
      <left/>
      <right style="medium"/>
      <top/>
      <bottom style="medium"/>
    </border>
    <border>
      <left/>
      <right style="medium"/>
      <top style="medium"/>
      <bottom style="thin"/>
    </border>
    <border>
      <left/>
      <right/>
      <top style="medium"/>
      <bottom style="medium"/>
    </border>
    <border>
      <left/>
      <right/>
      <top style="medium"/>
      <bottom/>
    </border>
    <border>
      <left style="thin"/>
      <right/>
      <top style="thin"/>
      <bottom style="thin"/>
    </border>
    <border>
      <left style="thin"/>
      <right style="medium"/>
      <top/>
      <bottom style="thin"/>
    </border>
    <border>
      <left style="thin"/>
      <right/>
      <top style="medium"/>
      <bottom style="medium"/>
    </border>
    <border>
      <left/>
      <right style="medium"/>
      <top/>
      <bottom/>
    </border>
    <border>
      <left style="medium"/>
      <right/>
      <top style="thin"/>
      <bottom style="thin"/>
    </border>
    <border>
      <left style="medium"/>
      <right/>
      <top style="thin"/>
      <bottom style="medium"/>
    </border>
    <border>
      <left>
        <color indexed="63"/>
      </left>
      <right/>
      <top style="thin"/>
      <bottom style="medium"/>
    </border>
    <border>
      <left/>
      <right style="medium"/>
      <top style="thin"/>
      <bottom style="thin"/>
    </border>
    <border>
      <left/>
      <right style="medium"/>
      <top style="thin"/>
      <bottom style="medium"/>
    </border>
    <border>
      <left style="thin"/>
      <right/>
      <top style="medium"/>
      <bottom style="thin"/>
    </border>
    <border>
      <left/>
      <right style="thin"/>
      <top style="medium"/>
      <bottom style="thin"/>
    </border>
    <border>
      <left style="thin"/>
      <right style="medium"/>
      <top style="thin"/>
      <bottom/>
    </border>
    <border>
      <left style="medium"/>
      <right style="thin"/>
      <top style="thin"/>
      <bottom/>
    </border>
    <border>
      <left style="thick"/>
      <right style="thick"/>
      <top style="thick"/>
      <bottom style="thick"/>
    </border>
    <border>
      <left/>
      <right style="thick"/>
      <top style="thick"/>
      <bottom style="thick"/>
    </border>
    <border>
      <left style="thin"/>
      <right style="thin"/>
      <top/>
      <bottom style="thin"/>
    </border>
    <border>
      <left/>
      <right style="thin"/>
      <top style="thin"/>
      <bottom style="thin"/>
    </border>
    <border>
      <left style="thick"/>
      <right style="thick"/>
      <top style="thick"/>
      <bottom style="medium"/>
    </border>
    <border>
      <left/>
      <right style="thin"/>
      <top style="medium"/>
      <bottom style="medium"/>
    </border>
    <border>
      <left style="medium"/>
      <right/>
      <top/>
      <bottom style="thin"/>
    </border>
    <border>
      <left style="thick"/>
      <right style="thick"/>
      <top/>
      <bottom style="thin"/>
    </border>
    <border>
      <left/>
      <right style="thin"/>
      <top/>
      <bottom style="thin"/>
    </border>
    <border>
      <left/>
      <right/>
      <top/>
      <bottom style="thin"/>
    </border>
    <border>
      <left style="medium"/>
      <right style="thin"/>
      <top/>
      <bottom style="thin"/>
    </border>
    <border>
      <left style="medium"/>
      <right style="medium"/>
      <top/>
      <bottom style="thin"/>
    </border>
    <border>
      <left style="thick"/>
      <right style="thick"/>
      <top style="thin"/>
      <bottom style="thin"/>
    </border>
    <border>
      <left style="thick"/>
      <right style="thick"/>
      <top style="medium"/>
      <bottom style="medium"/>
    </border>
    <border>
      <left style="thin"/>
      <right/>
      <top/>
      <bottom style="thin"/>
    </border>
    <border>
      <left style="thick"/>
      <right style="thick"/>
      <top style="thin"/>
      <bottom/>
    </border>
    <border>
      <left/>
      <right style="thin"/>
      <top style="thin"/>
      <bottom/>
    </border>
    <border>
      <left style="thin"/>
      <right style="thin"/>
      <top style="thin"/>
      <bottom/>
    </border>
    <border>
      <left style="thin"/>
      <right/>
      <top style="thin"/>
      <bottom/>
    </border>
    <border>
      <left style="medium"/>
      <right/>
      <top>
        <color indexed="63"/>
      </top>
      <bottom>
        <color indexed="63"/>
      </bottom>
    </border>
    <border>
      <left style="thick"/>
      <right/>
      <top style="thick"/>
      <bottom style="medium"/>
    </border>
    <border>
      <left/>
      <right style="thin"/>
      <top style="thick"/>
      <bottom style="medium"/>
    </border>
    <border>
      <left style="thin"/>
      <right style="thin"/>
      <top style="thick"/>
      <bottom style="medium"/>
    </border>
    <border>
      <left style="thin"/>
      <right/>
      <top style="thick"/>
      <bottom style="medium"/>
    </border>
    <border>
      <left style="medium"/>
      <right style="thin"/>
      <top style="thick"/>
      <bottom style="medium"/>
    </border>
    <border>
      <left style="thin"/>
      <right style="medium"/>
      <top style="thick"/>
      <bottom style="medium"/>
    </border>
    <border>
      <left style="medium"/>
      <right style="thick"/>
      <top style="thick"/>
      <bottom style="medium"/>
    </border>
    <border>
      <left style="thick"/>
      <right style="thin"/>
      <top style="thick"/>
      <bottom style="medium"/>
    </border>
    <border>
      <left style="thick"/>
      <right/>
      <top/>
      <bottom style="thin"/>
    </border>
    <border>
      <left/>
      <right style="medium"/>
      <top/>
      <bottom style="thin"/>
    </border>
    <border>
      <left style="medium"/>
      <right style="thick"/>
      <top/>
      <bottom style="thin"/>
    </border>
    <border>
      <left style="thick"/>
      <right style="thin"/>
      <top style="thin"/>
      <bottom style="thin"/>
    </border>
    <border>
      <left style="thick"/>
      <right/>
      <top style="thin"/>
      <bottom style="thin"/>
    </border>
    <border>
      <left style="medium"/>
      <right style="thick"/>
      <top style="thin"/>
      <bottom style="thin"/>
    </border>
    <border>
      <left style="thick"/>
      <right/>
      <top style="thin"/>
      <bottom style="thick"/>
    </border>
    <border>
      <left style="thick"/>
      <right style="thick"/>
      <top style="thin"/>
      <bottom style="thick"/>
    </border>
    <border>
      <left/>
      <right style="thin"/>
      <top style="thin"/>
      <bottom style="thick"/>
    </border>
    <border>
      <left style="thin"/>
      <right style="thin"/>
      <top style="thin"/>
      <bottom style="thick"/>
    </border>
    <border>
      <left style="thin"/>
      <right/>
      <top style="thin"/>
      <bottom style="thick"/>
    </border>
    <border>
      <left style="medium"/>
      <right style="thin"/>
      <top/>
      <bottom style="thick"/>
    </border>
    <border>
      <left style="thin"/>
      <right style="thin"/>
      <top/>
      <bottom style="thick"/>
    </border>
    <border>
      <left style="thin"/>
      <right style="medium"/>
      <top/>
      <bottom style="thick"/>
    </border>
    <border>
      <left/>
      <right style="medium"/>
      <top style="thin"/>
      <bottom style="thick"/>
    </border>
    <border>
      <left style="medium"/>
      <right style="thick"/>
      <top style="thin"/>
      <bottom style="thick"/>
    </border>
    <border>
      <left style="thick"/>
      <right style="thin"/>
      <top style="thin"/>
      <bottom style="thick"/>
    </border>
    <border>
      <left style="thin"/>
      <right style="medium"/>
      <top style="thin"/>
      <bottom style="thick"/>
    </border>
    <border>
      <left/>
      <right style="thin">
        <color indexed="8"/>
      </right>
      <top/>
      <bottom style="thick">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medium">
        <color indexed="8"/>
      </left>
      <right/>
      <top style="thick">
        <color indexed="8"/>
      </top>
      <bottom style="medium">
        <color indexed="8"/>
      </bottom>
    </border>
    <border>
      <left/>
      <right/>
      <top style="thick">
        <color indexed="8"/>
      </top>
      <bottom style="medium">
        <color indexed="8"/>
      </bottom>
    </border>
    <border>
      <left/>
      <right style="thick">
        <color indexed="8"/>
      </right>
      <top style="thick">
        <color indexed="8"/>
      </top>
      <bottom style="medium">
        <color indexed="8"/>
      </bottom>
    </border>
    <border>
      <left style="thick">
        <color indexed="8"/>
      </left>
      <right/>
      <top style="medium">
        <color indexed="8"/>
      </top>
      <bottom/>
    </border>
    <border>
      <left style="thin">
        <color indexed="8"/>
      </left>
      <right/>
      <top style="medium">
        <color indexed="8"/>
      </top>
      <bottom/>
    </border>
    <border>
      <left style="thin">
        <color indexed="8"/>
      </left>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bottom style="thin">
        <color indexed="8"/>
      </bottom>
    </border>
    <border>
      <left/>
      <right/>
      <top style="thin">
        <color indexed="8"/>
      </top>
      <bottom style="medium">
        <color indexed="8"/>
      </bottom>
    </border>
    <border>
      <left/>
      <right style="thick">
        <color indexed="8"/>
      </right>
      <top style="thin">
        <color indexed="8"/>
      </top>
      <bottom style="medium">
        <color indexed="8"/>
      </bottom>
    </border>
    <border>
      <left/>
      <right style="thick">
        <color indexed="8"/>
      </right>
      <top style="thick">
        <color indexed="8"/>
      </top>
      <bottom/>
    </border>
    <border>
      <left/>
      <right style="thick">
        <color indexed="8"/>
      </right>
      <top/>
      <bottom/>
    </border>
    <border>
      <left/>
      <right style="thick">
        <color indexed="8"/>
      </right>
      <top/>
      <bottom style="medium">
        <color indexed="8"/>
      </bottom>
    </border>
    <border>
      <left style="thick">
        <color indexed="8"/>
      </left>
      <right style="thin">
        <color indexed="8"/>
      </right>
      <top style="medium">
        <color indexed="8"/>
      </top>
      <bottom/>
    </border>
    <border>
      <left style="thick">
        <color indexed="8"/>
      </left>
      <right style="thin">
        <color indexed="8"/>
      </right>
      <top/>
      <bottom style="medium">
        <color indexed="8"/>
      </bottom>
    </border>
    <border>
      <left style="thin">
        <color indexed="8"/>
      </left>
      <right style="thin">
        <color indexed="8"/>
      </right>
      <top/>
      <bottom style="thick">
        <color indexed="8"/>
      </bottom>
    </border>
    <border>
      <left/>
      <right style="thick">
        <color indexed="8"/>
      </right>
      <top style="medium">
        <color indexed="8"/>
      </top>
      <bottom/>
    </border>
    <border>
      <left style="thick">
        <color indexed="8"/>
      </left>
      <right/>
      <top/>
      <bottom style="medium">
        <color indexed="8"/>
      </bottom>
    </border>
    <border>
      <left/>
      <right/>
      <top/>
      <bottom style="medium">
        <color indexed="8"/>
      </bottom>
    </border>
    <border>
      <left/>
      <right style="medium">
        <color indexed="8"/>
      </right>
      <top/>
      <bottom style="medium">
        <color indexed="8"/>
      </bottom>
    </border>
    <border>
      <left style="thick">
        <color indexed="8"/>
      </left>
      <right/>
      <top style="thin">
        <color indexed="8"/>
      </top>
      <bottom/>
    </border>
    <border>
      <left/>
      <right/>
      <top style="thin">
        <color indexed="8"/>
      </top>
      <bottom style="thin">
        <color indexed="8"/>
      </bottom>
    </border>
    <border>
      <left/>
      <right style="thick">
        <color indexed="8"/>
      </right>
      <top style="thin">
        <color indexed="8"/>
      </top>
      <bottom style="thin">
        <color indexed="8"/>
      </bottom>
    </border>
    <border>
      <left/>
      <right/>
      <top/>
      <bottom style="thick">
        <color indexed="8"/>
      </bottom>
    </border>
    <border>
      <left style="thick">
        <color indexed="8"/>
      </left>
      <right/>
      <top style="thick">
        <color indexed="8"/>
      </top>
      <bottom/>
    </border>
    <border>
      <left style="thin">
        <color indexed="8"/>
      </left>
      <right/>
      <top style="thick">
        <color indexed="8"/>
      </top>
      <bottom/>
    </border>
    <border>
      <left style="thin">
        <color indexed="8"/>
      </left>
      <right style="medium">
        <color indexed="8"/>
      </right>
      <top style="medium">
        <color indexed="8"/>
      </top>
      <bottom/>
    </border>
    <border>
      <left style="thin">
        <color indexed="8"/>
      </left>
      <right style="medium">
        <color indexed="8"/>
      </right>
      <top/>
      <bottom/>
    </border>
    <border>
      <left style="medium">
        <color indexed="8"/>
      </left>
      <right style="thick">
        <color indexed="8"/>
      </right>
      <top style="thin">
        <color indexed="8"/>
      </top>
      <bottom/>
    </border>
    <border>
      <left style="medium">
        <color indexed="8"/>
      </left>
      <right style="thick">
        <color indexed="8"/>
      </right>
      <top/>
      <bottom style="thin">
        <color indexed="8"/>
      </bottom>
    </border>
    <border>
      <left style="medium">
        <color indexed="8"/>
      </left>
      <right style="thick">
        <color indexed="8"/>
      </right>
      <top style="medium">
        <color indexed="8"/>
      </top>
      <bottom/>
    </border>
    <border>
      <left style="medium">
        <color indexed="8"/>
      </left>
      <right style="thick">
        <color indexed="8"/>
      </right>
      <top/>
      <bottom/>
    </border>
    <border>
      <left style="thick">
        <color indexed="8"/>
      </left>
      <right/>
      <top/>
      <bottom style="thin">
        <color indexed="8"/>
      </bottom>
    </border>
    <border>
      <left style="thin">
        <color indexed="8"/>
      </left>
      <right/>
      <top style="thin">
        <color indexed="8"/>
      </top>
      <bottom style="thick">
        <color indexed="8"/>
      </bottom>
    </border>
    <border>
      <left/>
      <right/>
      <top style="thin">
        <color indexed="8"/>
      </top>
      <bottom style="thick">
        <color indexed="8"/>
      </bottom>
    </border>
    <border>
      <left>
        <color indexed="63"/>
      </left>
      <right style="thick">
        <color indexed="8"/>
      </right>
      <top style="thin">
        <color indexed="8"/>
      </top>
      <bottom style="thick">
        <color indexed="8"/>
      </bottom>
    </border>
    <border>
      <left style="thin">
        <color indexed="8"/>
      </left>
      <right style="thick">
        <color indexed="8"/>
      </right>
      <top style="thin">
        <color indexed="8"/>
      </top>
      <bottom/>
    </border>
    <border>
      <left style="thin">
        <color indexed="8"/>
      </left>
      <right style="thick">
        <color indexed="8"/>
      </right>
      <top/>
      <bottom style="thin">
        <color indexed="8"/>
      </bottom>
    </border>
    <border>
      <left style="thin">
        <color indexed="8"/>
      </left>
      <right style="thick">
        <color indexed="8"/>
      </right>
      <top/>
      <bottom/>
    </border>
    <border>
      <left style="thin">
        <color indexed="8"/>
      </left>
      <right style="thick">
        <color indexed="8"/>
      </right>
      <top/>
      <bottom style="medium">
        <color indexed="8"/>
      </bottom>
    </border>
    <border>
      <left style="thin">
        <color indexed="8"/>
      </left>
      <right style="thin">
        <color indexed="8"/>
      </right>
      <top/>
      <bottom style="medium">
        <color indexed="8"/>
      </bottom>
    </border>
    <border>
      <left style="thin">
        <color indexed="8"/>
      </left>
      <right style="thin">
        <color indexed="8"/>
      </right>
      <top style="medium">
        <color indexed="8"/>
      </top>
      <bottom/>
    </border>
    <border>
      <left style="thin">
        <color indexed="8"/>
      </left>
      <right/>
      <top style="thick">
        <color indexed="8"/>
      </top>
      <bottom style="medium">
        <color indexed="8"/>
      </bottom>
    </border>
    <border>
      <left style="thick">
        <color indexed="8"/>
      </left>
      <right/>
      <top style="medium">
        <color indexed="8"/>
      </top>
      <bottom style="thin">
        <color indexed="8"/>
      </bottom>
    </border>
    <border>
      <left/>
      <right style="medium">
        <color indexed="8"/>
      </right>
      <top style="medium">
        <color indexed="8"/>
      </top>
      <bottom style="thin">
        <color indexed="8"/>
      </bottom>
    </border>
    <border>
      <left style="thick">
        <color indexed="8"/>
      </left>
      <right/>
      <top style="thin">
        <color indexed="8"/>
      </top>
      <bottom style="medium">
        <color indexed="8"/>
      </bottom>
    </border>
    <border>
      <left/>
      <right style="medium">
        <color indexed="8"/>
      </right>
      <top style="thin">
        <color indexed="8"/>
      </top>
      <bottom style="medium">
        <color indexed="8"/>
      </bottom>
    </border>
    <border>
      <left/>
      <right style="thin">
        <color indexed="8"/>
      </right>
      <top style="medium">
        <color indexed="8"/>
      </top>
      <bottom/>
    </border>
    <border>
      <left style="thin">
        <color indexed="8"/>
      </left>
      <right style="thick">
        <color indexed="8"/>
      </right>
      <top style="medium">
        <color indexed="8"/>
      </top>
      <bottom/>
    </border>
    <border>
      <left style="thick">
        <color indexed="8"/>
      </left>
      <right/>
      <top/>
      <bottom/>
    </border>
    <border>
      <left style="thin">
        <color indexed="8"/>
      </left>
      <right style="thick">
        <color indexed="8"/>
      </right>
      <top/>
      <bottom style="thick">
        <color indexed="8"/>
      </bottom>
    </border>
    <border>
      <left style="thick">
        <color indexed="8"/>
      </left>
      <right/>
      <top/>
      <bottom style="thick">
        <color indexed="8"/>
      </bottom>
    </border>
    <border>
      <left style="thin">
        <color indexed="8"/>
      </left>
      <right style="medium">
        <color indexed="8"/>
      </right>
      <top/>
      <bottom style="thick">
        <color indexed="8"/>
      </bottom>
    </border>
    <border>
      <left style="medium">
        <color indexed="8"/>
      </left>
      <right style="thick">
        <color indexed="8"/>
      </right>
      <top/>
      <bottom style="thick">
        <color indexed="8"/>
      </bottom>
    </border>
    <border>
      <left/>
      <right style="thin">
        <color indexed="8"/>
      </right>
      <top/>
      <bottom/>
    </border>
    <border>
      <left/>
      <right style="thin">
        <color indexed="8"/>
      </right>
      <top/>
      <bottom style="medium">
        <color indexed="8"/>
      </bottom>
    </border>
    <border>
      <left/>
      <right/>
      <top style="thick">
        <color indexed="8"/>
      </top>
      <bottom/>
    </border>
    <border>
      <left style="medium">
        <color indexed="8"/>
      </left>
      <right/>
      <top/>
      <bottom style="thin">
        <color indexed="8"/>
      </bottom>
    </border>
    <border>
      <left style="medium">
        <color indexed="8"/>
      </left>
      <right/>
      <top style="medium">
        <color indexed="8"/>
      </top>
      <bottom/>
    </border>
    <border>
      <left style="thin">
        <color indexed="8"/>
      </left>
      <right style="thin">
        <color indexed="8"/>
      </right>
      <top/>
      <bottom/>
    </border>
    <border>
      <left style="thick">
        <color indexed="8"/>
      </left>
      <right/>
      <top style="thick">
        <color indexed="8"/>
      </top>
      <bottom style="thin">
        <color indexed="8"/>
      </bottom>
    </border>
    <border>
      <left/>
      <right/>
      <top style="thick">
        <color indexed="8"/>
      </top>
      <bottom style="thin">
        <color indexed="8"/>
      </bottom>
    </border>
    <border>
      <left/>
      <right style="medium">
        <color indexed="8"/>
      </right>
      <top style="thick">
        <color indexed="8"/>
      </top>
      <bottom style="thin">
        <color indexed="8"/>
      </bottom>
    </border>
    <border>
      <left/>
      <right/>
      <top style="hair"/>
      <bottom/>
    </border>
    <border>
      <left style="thin">
        <color indexed="8"/>
      </left>
      <right style="medium">
        <color indexed="8"/>
      </right>
      <top/>
      <bottom style="medium">
        <color indexed="8"/>
      </bottom>
    </border>
    <border>
      <left style="thick">
        <color indexed="8"/>
      </left>
      <right/>
      <top style="thin">
        <color indexed="8"/>
      </top>
      <bottom style="thick">
        <color indexed="8"/>
      </bottom>
    </border>
    <border>
      <left style="thin">
        <color indexed="8"/>
      </left>
      <right/>
      <top style="hair">
        <color indexed="8"/>
      </top>
      <bottom style="medium">
        <color indexed="8"/>
      </bottom>
    </border>
    <border>
      <left/>
      <right/>
      <top style="hair">
        <color indexed="8"/>
      </top>
      <bottom style="medium">
        <color indexed="8"/>
      </bottom>
    </border>
    <border>
      <left style="medium">
        <color indexed="8"/>
      </left>
      <right/>
      <top/>
      <bottom style="medium">
        <color indexed="8"/>
      </bottom>
    </border>
    <border>
      <left style="thick">
        <color indexed="8"/>
      </left>
      <right style="thin">
        <color indexed="8"/>
      </right>
      <top/>
      <bottom/>
    </border>
    <border>
      <left style="thin">
        <color indexed="8"/>
      </left>
      <right style="thick">
        <color indexed="8"/>
      </right>
      <top style="hair">
        <color indexed="8"/>
      </top>
      <bottom/>
    </border>
    <border>
      <left/>
      <right style="thick">
        <color indexed="8"/>
      </right>
      <top style="hair">
        <color indexed="8"/>
      </top>
      <bottom style="medium">
        <color indexed="8"/>
      </bottom>
    </border>
    <border>
      <left style="thin">
        <color indexed="8"/>
      </left>
      <right/>
      <top/>
      <bottom style="thin">
        <color indexed="8"/>
      </bottom>
    </border>
    <border>
      <left/>
      <right style="thick">
        <color indexed="8"/>
      </right>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style="thin">
        <color indexed="8"/>
      </right>
      <top style="thin">
        <color indexed="8"/>
      </top>
      <bottom style="thin">
        <color indexed="8"/>
      </bottom>
    </border>
    <border>
      <left/>
      <right style="thin">
        <color indexed="8"/>
      </right>
      <top style="medium">
        <color indexed="8"/>
      </top>
      <bottom style="thin">
        <color indexed="8"/>
      </bottom>
    </border>
    <border>
      <left/>
      <right style="thin">
        <color indexed="8"/>
      </right>
      <top style="thin">
        <color indexed="8"/>
      </top>
      <bottom style="medium">
        <color indexed="8"/>
      </bottom>
    </border>
    <border>
      <left style="medium">
        <color indexed="8"/>
      </left>
      <right/>
      <top style="medium">
        <color indexed="8"/>
      </top>
      <bottom style="medium">
        <color indexed="8"/>
      </bottom>
    </border>
    <border>
      <left style="medium"/>
      <right style="medium"/>
      <top style="medium"/>
      <bottom/>
    </border>
    <border>
      <left style="medium"/>
      <right/>
      <top style="medium"/>
      <bottom style="thin"/>
    </border>
    <border>
      <left style="medium"/>
      <right/>
      <top style="medium"/>
      <bottom/>
    </border>
    <border>
      <left/>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57" fillId="0" borderId="0">
      <alignment vertical="center"/>
      <protection/>
    </xf>
    <xf numFmtId="0" fontId="73" fillId="32" borderId="0" applyNumberFormat="0" applyBorder="0" applyAlignment="0" applyProtection="0"/>
  </cellStyleXfs>
  <cellXfs count="614">
    <xf numFmtId="0" fontId="0" fillId="0" borderId="0" xfId="0" applyAlignment="1">
      <alignment/>
    </xf>
    <xf numFmtId="0" fontId="3" fillId="0" borderId="0" xfId="0" applyFont="1" applyAlignment="1" applyProtection="1">
      <alignment/>
      <protection/>
    </xf>
    <xf numFmtId="0" fontId="3" fillId="33" borderId="0" xfId="0" applyFont="1" applyFill="1" applyAlignment="1">
      <alignment/>
    </xf>
    <xf numFmtId="0" fontId="0" fillId="33" borderId="0" xfId="0" applyFill="1" applyAlignment="1">
      <alignment/>
    </xf>
    <xf numFmtId="0" fontId="11" fillId="33" borderId="0" xfId="0" applyFont="1" applyFill="1" applyAlignment="1">
      <alignment/>
    </xf>
    <xf numFmtId="0" fontId="3" fillId="33" borderId="0" xfId="0" applyFont="1" applyFill="1" applyAlignment="1">
      <alignment vertical="center"/>
    </xf>
    <xf numFmtId="0" fontId="5" fillId="0" borderId="0" xfId="0" applyFont="1" applyAlignment="1" applyProtection="1">
      <alignment/>
      <protection/>
    </xf>
    <xf numFmtId="0" fontId="5" fillId="34" borderId="0" xfId="0" applyFont="1" applyFill="1" applyAlignment="1" applyProtection="1">
      <alignment/>
      <protection/>
    </xf>
    <xf numFmtId="0" fontId="5" fillId="34" borderId="10" xfId="0" applyFont="1" applyFill="1" applyBorder="1" applyAlignment="1" applyProtection="1">
      <alignment/>
      <protection/>
    </xf>
    <xf numFmtId="0" fontId="5" fillId="34" borderId="0" xfId="0" applyFont="1" applyFill="1" applyBorder="1" applyAlignment="1" applyProtection="1">
      <alignment/>
      <protection/>
    </xf>
    <xf numFmtId="0" fontId="5" fillId="34" borderId="11" xfId="0" applyFont="1" applyFill="1" applyBorder="1" applyAlignment="1" applyProtection="1">
      <alignment/>
      <protection/>
    </xf>
    <xf numFmtId="0" fontId="19" fillId="34" borderId="12" xfId="0" applyFont="1" applyFill="1" applyBorder="1" applyAlignment="1" applyProtection="1">
      <alignment horizontal="center" vertical="distributed" textRotation="255"/>
      <protection/>
    </xf>
    <xf numFmtId="0" fontId="19" fillId="34" borderId="13" xfId="0" applyFont="1" applyFill="1" applyBorder="1" applyAlignment="1" applyProtection="1">
      <alignment horizontal="center" vertical="distributed" textRotation="255"/>
      <protection/>
    </xf>
    <xf numFmtId="0" fontId="5" fillId="0" borderId="0" xfId="0" applyFont="1" applyAlignment="1" applyProtection="1">
      <alignment/>
      <protection hidden="1"/>
    </xf>
    <xf numFmtId="0" fontId="7" fillId="0" borderId="0" xfId="0" applyFont="1" applyAlignment="1" applyProtection="1">
      <alignment/>
      <protection hidden="1"/>
    </xf>
    <xf numFmtId="0" fontId="7" fillId="0" borderId="0" xfId="0" applyFont="1" applyAlignment="1" applyProtection="1">
      <alignment/>
      <protection hidden="1"/>
    </xf>
    <xf numFmtId="0" fontId="5"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8" fillId="34" borderId="31" xfId="0" applyFont="1" applyFill="1" applyBorder="1" applyAlignment="1" applyProtection="1">
      <alignment horizontal="center"/>
      <protection/>
    </xf>
    <xf numFmtId="0" fontId="18" fillId="34" borderId="32" xfId="0" applyFont="1" applyFill="1" applyBorder="1" applyAlignment="1" applyProtection="1">
      <alignment/>
      <protection/>
    </xf>
    <xf numFmtId="0" fontId="18" fillId="34" borderId="33" xfId="0" applyFont="1" applyFill="1" applyBorder="1" applyAlignment="1" applyProtection="1">
      <alignment/>
      <protection/>
    </xf>
    <xf numFmtId="0" fontId="18" fillId="34" borderId="34" xfId="0" applyFont="1" applyFill="1" applyBorder="1" applyAlignment="1" applyProtection="1">
      <alignment horizontal="center"/>
      <protection/>
    </xf>
    <xf numFmtId="0" fontId="18" fillId="34" borderId="35" xfId="0" applyFont="1" applyFill="1" applyBorder="1" applyAlignment="1" applyProtection="1">
      <alignment/>
      <protection/>
    </xf>
    <xf numFmtId="0" fontId="25" fillId="0" borderId="0" xfId="0" applyFont="1" applyAlignment="1">
      <alignment vertical="center"/>
    </xf>
    <xf numFmtId="0" fontId="3" fillId="0" borderId="35" xfId="0" applyFont="1" applyBorder="1" applyAlignment="1" applyProtection="1">
      <alignment/>
      <protection/>
    </xf>
    <xf numFmtId="0" fontId="3" fillId="34" borderId="35" xfId="0" applyFont="1" applyFill="1" applyBorder="1" applyAlignment="1" applyProtection="1">
      <alignment horizontal="center"/>
      <protection/>
    </xf>
    <xf numFmtId="0" fontId="3" fillId="0" borderId="35" xfId="0" applyFont="1" applyBorder="1" applyAlignment="1" applyProtection="1">
      <alignment horizontal="center"/>
      <protection/>
    </xf>
    <xf numFmtId="0" fontId="3" fillId="34" borderId="35"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34" borderId="35" xfId="0" applyFont="1" applyFill="1" applyBorder="1" applyAlignment="1" applyProtection="1">
      <alignment horizontal="center" vertical="center"/>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0" fontId="3" fillId="0" borderId="39" xfId="0" applyFont="1" applyBorder="1" applyAlignment="1" applyProtection="1">
      <alignment/>
      <protection/>
    </xf>
    <xf numFmtId="0" fontId="3" fillId="0" borderId="40" xfId="0" applyFont="1" applyBorder="1" applyAlignment="1" applyProtection="1">
      <alignment/>
      <protection/>
    </xf>
    <xf numFmtId="0" fontId="3" fillId="34" borderId="30" xfId="0" applyFont="1" applyFill="1" applyBorder="1" applyAlignment="1" applyProtection="1">
      <alignment horizontal="center" vertical="center"/>
      <protection/>
    </xf>
    <xf numFmtId="0" fontId="3" fillId="34" borderId="41" xfId="0" applyFont="1" applyFill="1" applyBorder="1" applyAlignment="1" applyProtection="1">
      <alignment horizontal="center" vertical="center"/>
      <protection/>
    </xf>
    <xf numFmtId="0" fontId="3" fillId="34" borderId="42"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5" fillId="34" borderId="43" xfId="0" applyFont="1" applyFill="1" applyBorder="1" applyAlignment="1" applyProtection="1">
      <alignment/>
      <protection/>
    </xf>
    <xf numFmtId="0" fontId="5" fillId="34" borderId="44" xfId="0" applyFont="1" applyFill="1" applyBorder="1" applyAlignment="1" applyProtection="1">
      <alignment/>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34" borderId="45" xfId="0" applyFont="1" applyFill="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34" borderId="47" xfId="0" applyFont="1" applyFill="1" applyBorder="1" applyAlignment="1" applyProtection="1">
      <alignment horizontal="center" vertical="center"/>
      <protection/>
    </xf>
    <xf numFmtId="0" fontId="19" fillId="34" borderId="28" xfId="0" applyFont="1" applyFill="1" applyBorder="1" applyAlignment="1" applyProtection="1">
      <alignment horizontal="center" vertical="center"/>
      <protection hidden="1"/>
    </xf>
    <xf numFmtId="0" fontId="20" fillId="34" borderId="28" xfId="0" applyFont="1" applyFill="1" applyBorder="1" applyAlignment="1" applyProtection="1">
      <alignment horizontal="center" vertical="center"/>
      <protection hidden="1"/>
    </xf>
    <xf numFmtId="0" fontId="20" fillId="34" borderId="16" xfId="0" applyFont="1" applyFill="1" applyBorder="1" applyAlignment="1" applyProtection="1">
      <alignment horizontal="center" vertical="center"/>
      <protection hidden="1"/>
    </xf>
    <xf numFmtId="0" fontId="20" fillId="34" borderId="48" xfId="0" applyFont="1" applyFill="1" applyBorder="1" applyAlignment="1" applyProtection="1">
      <alignment horizontal="center" vertical="center"/>
      <protection hidden="1"/>
    </xf>
    <xf numFmtId="0" fontId="20" fillId="34" borderId="49" xfId="0" applyFont="1" applyFill="1" applyBorder="1" applyAlignment="1" applyProtection="1">
      <alignment vertical="center"/>
      <protection hidden="1"/>
    </xf>
    <xf numFmtId="0" fontId="20" fillId="34" borderId="50" xfId="0" applyFont="1" applyFill="1" applyBorder="1" applyAlignment="1" applyProtection="1">
      <alignment vertical="center"/>
      <protection hidden="1"/>
    </xf>
    <xf numFmtId="0" fontId="20" fillId="34" borderId="51" xfId="0" applyFont="1" applyFill="1" applyBorder="1" applyAlignment="1" applyProtection="1">
      <alignment horizontal="center" vertical="center"/>
      <protection hidden="1"/>
    </xf>
    <xf numFmtId="0" fontId="20" fillId="34" borderId="49" xfId="0" applyFont="1" applyFill="1" applyBorder="1" applyAlignment="1" applyProtection="1">
      <alignment horizontal="center" vertical="center"/>
      <protection hidden="1"/>
    </xf>
    <xf numFmtId="0" fontId="20" fillId="34" borderId="0" xfId="0" applyFont="1" applyFill="1" applyBorder="1" applyAlignment="1" applyProtection="1">
      <alignment horizontal="center" vertical="center"/>
      <protection hidden="1"/>
    </xf>
    <xf numFmtId="0" fontId="20" fillId="34" borderId="52" xfId="0" applyFont="1" applyFill="1" applyBorder="1" applyAlignment="1" applyProtection="1">
      <alignment horizontal="center" vertical="center"/>
      <protection hidden="1"/>
    </xf>
    <xf numFmtId="0" fontId="20" fillId="34" borderId="53" xfId="0" applyFont="1" applyFill="1" applyBorder="1" applyAlignment="1" applyProtection="1">
      <alignment horizontal="center" vertical="center"/>
      <protection hidden="1"/>
    </xf>
    <xf numFmtId="0" fontId="0" fillId="0" borderId="0" xfId="0" applyAlignment="1" applyProtection="1">
      <alignment/>
      <protection hidden="1"/>
    </xf>
    <xf numFmtId="0" fontId="3" fillId="0" borderId="0" xfId="0" applyFont="1" applyAlignment="1" applyProtection="1">
      <alignment/>
      <protection hidden="1"/>
    </xf>
    <xf numFmtId="0" fontId="0" fillId="33" borderId="0" xfId="0" applyFill="1" applyAlignment="1" applyProtection="1">
      <alignment/>
      <protection hidden="1"/>
    </xf>
    <xf numFmtId="0" fontId="13" fillId="33" borderId="0" xfId="0" applyFont="1" applyFill="1" applyAlignment="1" applyProtection="1">
      <alignment horizontal="left" vertical="center"/>
      <protection hidden="1"/>
    </xf>
    <xf numFmtId="0" fontId="3" fillId="33" borderId="0" xfId="0" applyFont="1" applyFill="1" applyAlignment="1" applyProtection="1">
      <alignment/>
      <protection hidden="1"/>
    </xf>
    <xf numFmtId="0" fontId="22" fillId="33" borderId="54" xfId="0" applyFont="1" applyFill="1" applyBorder="1" applyAlignment="1" applyProtection="1">
      <alignment horizontal="center" vertical="center"/>
      <protection hidden="1"/>
    </xf>
    <xf numFmtId="0" fontId="22" fillId="33" borderId="38"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3" borderId="56" xfId="0" applyFont="1" applyFill="1" applyBorder="1" applyAlignment="1" applyProtection="1">
      <alignment horizontal="center" vertical="center"/>
      <protection hidden="1"/>
    </xf>
    <xf numFmtId="0" fontId="12" fillId="33" borderId="0" xfId="0" applyFont="1" applyFill="1" applyAlignment="1" applyProtection="1">
      <alignment horizontal="left"/>
      <protection hidden="1"/>
    </xf>
    <xf numFmtId="0" fontId="2" fillId="33" borderId="0" xfId="0" applyFont="1" applyFill="1" applyBorder="1" applyAlignment="1" applyProtection="1">
      <alignment horizontal="center" vertical="center"/>
      <protection hidden="1"/>
    </xf>
    <xf numFmtId="0" fontId="3" fillId="33" borderId="54" xfId="0" applyFont="1" applyFill="1" applyBorder="1" applyAlignment="1" applyProtection="1">
      <alignment horizontal="center" vertical="center"/>
      <protection hidden="1"/>
    </xf>
    <xf numFmtId="0" fontId="3" fillId="33" borderId="41" xfId="0" applyFont="1" applyFill="1" applyBorder="1" applyAlignment="1" applyProtection="1">
      <alignment horizontal="center" vertical="center"/>
      <protection hidden="1"/>
    </xf>
    <xf numFmtId="0" fontId="3" fillId="33" borderId="57" xfId="0" applyFont="1" applyFill="1" applyBorder="1" applyAlignment="1" applyProtection="1">
      <alignment horizontal="center" vertical="center"/>
      <protection hidden="1"/>
    </xf>
    <xf numFmtId="0" fontId="3" fillId="33" borderId="38" xfId="0" applyFont="1" applyFill="1" applyBorder="1" applyAlignment="1" applyProtection="1">
      <alignment horizontal="center" vertical="center"/>
      <protection hidden="1"/>
    </xf>
    <xf numFmtId="0" fontId="3" fillId="33" borderId="42" xfId="0" applyFont="1" applyFill="1" applyBorder="1" applyAlignment="1" applyProtection="1">
      <alignment horizontal="center" vertical="center"/>
      <protection hidden="1"/>
    </xf>
    <xf numFmtId="0" fontId="3" fillId="33" borderId="58"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2" fillId="33" borderId="59"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2" fillId="33" borderId="60"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protection hidden="1"/>
    </xf>
    <xf numFmtId="0" fontId="3" fillId="0" borderId="29"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3" fillId="0" borderId="63"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protection hidden="1"/>
    </xf>
    <xf numFmtId="0" fontId="3" fillId="33" borderId="0" xfId="0" applyFont="1" applyFill="1" applyAlignment="1">
      <alignment horizontal="left" vertical="center"/>
    </xf>
    <xf numFmtId="0" fontId="3" fillId="33" borderId="0" xfId="0" applyFont="1" applyFill="1" applyBorder="1" applyAlignment="1">
      <alignment vertical="top" wrapText="1"/>
    </xf>
    <xf numFmtId="0" fontId="26" fillId="33" borderId="0" xfId="0" applyFont="1" applyFill="1" applyAlignment="1">
      <alignment/>
    </xf>
    <xf numFmtId="0" fontId="26" fillId="33" borderId="0" xfId="0" applyFont="1" applyFill="1" applyAlignment="1">
      <alignment horizontal="left" vertical="center"/>
    </xf>
    <xf numFmtId="0" fontId="26" fillId="33" borderId="0" xfId="0" applyFont="1" applyFill="1" applyBorder="1" applyAlignment="1">
      <alignment vertical="top" wrapText="1"/>
    </xf>
    <xf numFmtId="0" fontId="26" fillId="33" borderId="0" xfId="0" applyFont="1" applyFill="1" applyBorder="1" applyAlignment="1">
      <alignment horizontal="left" vertical="center" wrapText="1"/>
    </xf>
    <xf numFmtId="0" fontId="3" fillId="33" borderId="0" xfId="0" applyFont="1" applyFill="1" applyAlignment="1">
      <alignment wrapText="1"/>
    </xf>
    <xf numFmtId="0" fontId="3" fillId="33" borderId="0" xfId="0" applyFont="1" applyFill="1" applyAlignment="1">
      <alignment vertical="center" wrapText="1"/>
    </xf>
    <xf numFmtId="0" fontId="2"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2" fillId="33" borderId="0" xfId="0" applyFont="1" applyFill="1" applyAlignment="1">
      <alignment horizontal="left" vertical="center"/>
    </xf>
    <xf numFmtId="0" fontId="2" fillId="33" borderId="0" xfId="0" applyFont="1" applyFill="1" applyAlignment="1">
      <alignment vertical="center"/>
    </xf>
    <xf numFmtId="0" fontId="0" fillId="33" borderId="0" xfId="0" applyFill="1" applyAlignment="1">
      <alignment horizontal="center" vertical="center"/>
    </xf>
    <xf numFmtId="0" fontId="28" fillId="33" borderId="0" xfId="0" applyFont="1" applyFill="1" applyAlignment="1">
      <alignment horizontal="left" vertical="center"/>
    </xf>
    <xf numFmtId="0" fontId="2" fillId="33" borderId="0" xfId="0" applyFont="1" applyFill="1" applyBorder="1" applyAlignment="1">
      <alignment vertical="center" wrapText="1"/>
    </xf>
    <xf numFmtId="0" fontId="2" fillId="33" borderId="0" xfId="0" applyFont="1" applyFill="1" applyAlignment="1">
      <alignment horizontal="center" vertical="center"/>
    </xf>
    <xf numFmtId="0" fontId="29" fillId="33" borderId="0" xfId="0" applyFont="1" applyFill="1" applyAlignment="1">
      <alignment horizontal="center" vertical="center"/>
    </xf>
    <xf numFmtId="0" fontId="18" fillId="34" borderId="41" xfId="0" applyFont="1" applyFill="1" applyBorder="1" applyAlignment="1" applyProtection="1">
      <alignment/>
      <protection/>
    </xf>
    <xf numFmtId="0" fontId="19" fillId="0" borderId="25" xfId="61" applyFont="1" applyFill="1" applyBorder="1" applyAlignment="1" applyProtection="1">
      <alignment horizontal="left" vertical="center" indent="4"/>
      <protection hidden="1" locked="0"/>
    </xf>
    <xf numFmtId="0" fontId="19" fillId="0" borderId="64" xfId="61" applyFont="1" applyFill="1" applyBorder="1" applyAlignment="1" applyProtection="1">
      <alignment horizontal="left" vertical="center" indent="4"/>
      <protection hidden="1" locked="0"/>
    </xf>
    <xf numFmtId="0" fontId="19" fillId="0" borderId="65" xfId="61" applyFont="1" applyFill="1" applyBorder="1" applyAlignment="1" applyProtection="1">
      <alignment horizontal="left" vertical="center" indent="4"/>
      <protection hidden="1" locked="0"/>
    </xf>
    <xf numFmtId="0" fontId="27" fillId="34" borderId="45" xfId="0" applyFont="1" applyFill="1" applyBorder="1" applyAlignment="1" applyProtection="1">
      <alignment horizontal="center" vertical="center"/>
      <protection/>
    </xf>
    <xf numFmtId="0" fontId="27" fillId="34" borderId="45" xfId="0" applyFont="1" applyFill="1" applyBorder="1" applyAlignment="1" applyProtection="1">
      <alignment horizontal="left" vertical="center"/>
      <protection/>
    </xf>
    <xf numFmtId="0" fontId="18" fillId="34" borderId="36" xfId="0" applyFont="1" applyFill="1" applyBorder="1" applyAlignment="1" applyProtection="1">
      <alignment horizontal="center"/>
      <protection/>
    </xf>
    <xf numFmtId="0" fontId="18" fillId="34" borderId="33" xfId="0" applyFont="1" applyFill="1" applyBorder="1" applyAlignment="1" applyProtection="1">
      <alignment horizontal="center"/>
      <protection/>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15" fillId="34" borderId="66" xfId="0" applyFont="1" applyFill="1" applyBorder="1" applyAlignment="1" applyProtection="1">
      <alignment vertical="center"/>
      <protection/>
    </xf>
    <xf numFmtId="0" fontId="19" fillId="34" borderId="67" xfId="0" applyFont="1" applyFill="1" applyBorder="1" applyAlignment="1" applyProtection="1">
      <alignment horizontal="right" vertical="center"/>
      <protection/>
    </xf>
    <xf numFmtId="0" fontId="2" fillId="33" borderId="0" xfId="0" applyFont="1" applyFill="1" applyAlignment="1" applyProtection="1">
      <alignment vertical="center"/>
      <protection hidden="1"/>
    </xf>
    <xf numFmtId="0" fontId="2" fillId="33" borderId="68" xfId="0" applyFont="1" applyFill="1" applyBorder="1" applyAlignment="1" applyProtection="1">
      <alignment horizontal="right" vertical="center"/>
      <protection hidden="1"/>
    </xf>
    <xf numFmtId="176" fontId="2" fillId="33" borderId="69" xfId="0" applyNumberFormat="1" applyFont="1" applyFill="1" applyBorder="1" applyAlignment="1" applyProtection="1">
      <alignment horizontal="center" vertical="center"/>
      <protection hidden="1"/>
    </xf>
    <xf numFmtId="176" fontId="2" fillId="33" borderId="70"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 fillId="33" borderId="69" xfId="0" applyFont="1" applyFill="1" applyBorder="1" applyAlignment="1" applyProtection="1">
      <alignment horizontal="center" vertical="center"/>
      <protection hidden="1"/>
    </xf>
    <xf numFmtId="0" fontId="2" fillId="33" borderId="45"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31" xfId="0" applyFont="1" applyFill="1" applyBorder="1" applyAlignment="1" applyProtection="1">
      <alignment vertical="center"/>
      <protection hidden="1"/>
    </xf>
    <xf numFmtId="0" fontId="22" fillId="33" borderId="71" xfId="0" applyFont="1" applyFill="1" applyBorder="1" applyAlignment="1" applyProtection="1">
      <alignment vertical="center"/>
      <protection hidden="1"/>
    </xf>
    <xf numFmtId="0" fontId="22" fillId="33" borderId="58" xfId="0" applyFont="1" applyFill="1" applyBorder="1" applyAlignment="1" applyProtection="1">
      <alignment horizontal="center" vertical="center"/>
      <protection hidden="1"/>
    </xf>
    <xf numFmtId="176" fontId="2" fillId="33" borderId="68" xfId="0" applyNumberFormat="1" applyFont="1" applyFill="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75"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77" xfId="0" applyFont="1" applyBorder="1" applyAlignment="1" applyProtection="1">
      <alignment vertical="center"/>
      <protection hidden="1"/>
    </xf>
    <xf numFmtId="0" fontId="22" fillId="0" borderId="58"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7" fillId="0" borderId="0" xfId="0" applyFont="1" applyFill="1" applyAlignment="1" applyProtection="1">
      <alignment/>
      <protection/>
    </xf>
    <xf numFmtId="0" fontId="2" fillId="33" borderId="68" xfId="0" applyFont="1" applyFill="1" applyBorder="1" applyAlignment="1" applyProtection="1">
      <alignment horizontal="center" vertical="center"/>
      <protection hidden="1"/>
    </xf>
    <xf numFmtId="0" fontId="18" fillId="34" borderId="80" xfId="0" applyFont="1" applyFill="1" applyBorder="1" applyAlignment="1" applyProtection="1">
      <alignment horizontal="center"/>
      <protection/>
    </xf>
    <xf numFmtId="0" fontId="74" fillId="34" borderId="48" xfId="0" applyFont="1" applyFill="1" applyBorder="1" applyAlignment="1" applyProtection="1">
      <alignment horizontal="center" vertical="center"/>
      <protection hidden="1"/>
    </xf>
    <xf numFmtId="0" fontId="19" fillId="0" borderId="64" xfId="61" applyFont="1" applyFill="1" applyBorder="1" applyAlignment="1" applyProtection="1">
      <alignment horizontal="left" vertical="center" indent="4"/>
      <protection locked="0"/>
    </xf>
    <xf numFmtId="0" fontId="3" fillId="0" borderId="34" xfId="0" applyFont="1" applyBorder="1" applyAlignment="1" applyProtection="1">
      <alignment horizontal="center" vertical="center"/>
      <protection hidden="1"/>
    </xf>
    <xf numFmtId="0" fontId="3" fillId="0" borderId="80" xfId="0" applyFont="1" applyBorder="1" applyAlignment="1" applyProtection="1">
      <alignment horizontal="center" vertical="center"/>
      <protection hidden="1"/>
    </xf>
    <xf numFmtId="0" fontId="3" fillId="0" borderId="81" xfId="0" applyFont="1" applyBorder="1" applyAlignment="1" applyProtection="1">
      <alignment horizontal="center" vertical="center"/>
      <protection hidden="1"/>
    </xf>
    <xf numFmtId="0" fontId="3" fillId="0" borderId="82"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xf>
    <xf numFmtId="0" fontId="18" fillId="34" borderId="0" xfId="0" applyFont="1" applyFill="1" applyAlignment="1" applyProtection="1">
      <alignment/>
      <protection/>
    </xf>
    <xf numFmtId="0" fontId="18" fillId="0" borderId="0" xfId="0" applyFont="1" applyAlignment="1" applyProtection="1">
      <alignment/>
      <protection/>
    </xf>
    <xf numFmtId="0" fontId="18" fillId="34" borderId="74" xfId="0" applyFont="1" applyFill="1" applyBorder="1" applyAlignment="1" applyProtection="1">
      <alignment/>
      <protection/>
    </xf>
    <xf numFmtId="0" fontId="18" fillId="34" borderId="36" xfId="0" applyFont="1" applyFill="1" applyBorder="1" applyAlignment="1" applyProtection="1">
      <alignment/>
      <protection/>
    </xf>
    <xf numFmtId="0" fontId="18" fillId="34" borderId="83" xfId="0" applyFont="1" applyFill="1" applyBorder="1" applyAlignment="1" applyProtection="1">
      <alignment/>
      <protection/>
    </xf>
    <xf numFmtId="0" fontId="18" fillId="34" borderId="84" xfId="0" applyFont="1" applyFill="1" applyBorder="1" applyAlignment="1" applyProtection="1">
      <alignment/>
      <protection/>
    </xf>
    <xf numFmtId="0" fontId="18" fillId="34" borderId="0" xfId="0" applyFont="1" applyFill="1" applyBorder="1" applyAlignment="1" applyProtection="1">
      <alignment/>
      <protection/>
    </xf>
    <xf numFmtId="0" fontId="18" fillId="34" borderId="37" xfId="0" applyFont="1" applyFill="1" applyBorder="1" applyAlignment="1" applyProtection="1">
      <alignment/>
      <protection/>
    </xf>
    <xf numFmtId="0" fontId="18" fillId="34" borderId="30" xfId="0" applyFont="1" applyFill="1" applyBorder="1" applyAlignment="1" applyProtection="1">
      <alignment/>
      <protection/>
    </xf>
    <xf numFmtId="0" fontId="18" fillId="34" borderId="74" xfId="0" applyFont="1" applyFill="1" applyBorder="1" applyAlignment="1" applyProtection="1">
      <alignment horizontal="center" vertical="center"/>
      <protection/>
    </xf>
    <xf numFmtId="0" fontId="18" fillId="34" borderId="38" xfId="0" applyFont="1" applyFill="1" applyBorder="1" applyAlignment="1" applyProtection="1">
      <alignment/>
      <protection/>
    </xf>
    <xf numFmtId="0" fontId="18" fillId="34" borderId="57" xfId="0" applyFont="1" applyFill="1" applyBorder="1" applyAlignment="1" applyProtection="1">
      <alignment/>
      <protection/>
    </xf>
    <xf numFmtId="0" fontId="18" fillId="34" borderId="85" xfId="0" applyFont="1" applyFill="1" applyBorder="1" applyAlignment="1" applyProtection="1">
      <alignment/>
      <protection/>
    </xf>
    <xf numFmtId="0" fontId="18" fillId="34" borderId="86" xfId="0" applyFont="1" applyFill="1" applyBorder="1" applyAlignment="1" applyProtection="1">
      <alignment/>
      <protection/>
    </xf>
    <xf numFmtId="0" fontId="18" fillId="34" borderId="42" xfId="0" applyFont="1" applyFill="1" applyBorder="1" applyAlignment="1" applyProtection="1">
      <alignment/>
      <protection/>
    </xf>
    <xf numFmtId="0" fontId="18" fillId="34" borderId="87" xfId="0" applyFont="1" applyFill="1" applyBorder="1" applyAlignment="1" applyProtection="1">
      <alignment/>
      <protection/>
    </xf>
    <xf numFmtId="0" fontId="18" fillId="34" borderId="88" xfId="0" applyFont="1" applyFill="1" applyBorder="1" applyAlignment="1" applyProtection="1">
      <alignment/>
      <protection/>
    </xf>
    <xf numFmtId="0" fontId="18" fillId="34" borderId="68" xfId="0" applyFont="1" applyFill="1" applyBorder="1" applyAlignment="1" applyProtection="1">
      <alignment horizontal="center" vertical="center"/>
      <protection/>
    </xf>
    <xf numFmtId="0" fontId="27" fillId="34" borderId="0" xfId="0" applyFont="1" applyFill="1" applyAlignment="1">
      <alignment/>
    </xf>
    <xf numFmtId="0" fontId="18" fillId="34" borderId="89" xfId="0" applyFont="1" applyFill="1" applyBorder="1" applyAlignment="1" applyProtection="1">
      <alignment/>
      <protection/>
    </xf>
    <xf numFmtId="0" fontId="18" fillId="34" borderId="90" xfId="0" applyFont="1" applyFill="1" applyBorder="1" applyAlignment="1" applyProtection="1">
      <alignment/>
      <protection/>
    </xf>
    <xf numFmtId="0" fontId="18" fillId="34" borderId="55" xfId="0" applyFont="1" applyFill="1" applyBorder="1" applyAlignment="1" applyProtection="1">
      <alignment/>
      <protection/>
    </xf>
    <xf numFmtId="0" fontId="18" fillId="34" borderId="55" xfId="0" applyFont="1" applyFill="1" applyBorder="1" applyAlignment="1" applyProtection="1">
      <alignment horizontal="center" vertical="center"/>
      <protection/>
    </xf>
    <xf numFmtId="0" fontId="18" fillId="34" borderId="91" xfId="0" applyFont="1" applyFill="1" applyBorder="1" applyAlignment="1" applyProtection="1">
      <alignment horizontal="center" vertical="center"/>
      <protection/>
    </xf>
    <xf numFmtId="0" fontId="18" fillId="34" borderId="92" xfId="0" applyFont="1" applyFill="1" applyBorder="1" applyAlignment="1" applyProtection="1">
      <alignment horizontal="center" vertical="center"/>
      <protection/>
    </xf>
    <xf numFmtId="0" fontId="18" fillId="34" borderId="45" xfId="0" applyFont="1" applyFill="1" applyBorder="1" applyAlignment="1" applyProtection="1">
      <alignment horizontal="center" vertical="center"/>
      <protection/>
    </xf>
    <xf numFmtId="0" fontId="18" fillId="34" borderId="72" xfId="0" applyFont="1" applyFill="1" applyBorder="1" applyAlignment="1" applyProtection="1">
      <alignment horizontal="center" vertical="center"/>
      <protection/>
    </xf>
    <xf numFmtId="0" fontId="18" fillId="34" borderId="40" xfId="0" applyFont="1" applyFill="1" applyBorder="1" applyAlignment="1" applyProtection="1">
      <alignment horizontal="center" vertical="center"/>
      <protection/>
    </xf>
    <xf numFmtId="0" fontId="18" fillId="34" borderId="76" xfId="0" applyFont="1" applyFill="1" applyBorder="1" applyAlignment="1" applyProtection="1">
      <alignment horizontal="center" vertical="center"/>
      <protection/>
    </xf>
    <xf numFmtId="0" fontId="18" fillId="35" borderId="38" xfId="0" applyFont="1" applyFill="1" applyBorder="1" applyAlignment="1" applyProtection="1">
      <alignment horizontal="center" vertical="center"/>
      <protection/>
    </xf>
    <xf numFmtId="0" fontId="18" fillId="35" borderId="42" xfId="0" applyFont="1" applyFill="1" applyBorder="1" applyAlignment="1" applyProtection="1">
      <alignment horizontal="center" vertical="center"/>
      <protection/>
    </xf>
    <xf numFmtId="0" fontId="27" fillId="34" borderId="35" xfId="0" applyFont="1" applyFill="1" applyBorder="1" applyAlignment="1">
      <alignment/>
    </xf>
    <xf numFmtId="0" fontId="27" fillId="34" borderId="90" xfId="0" applyFont="1" applyFill="1" applyBorder="1" applyAlignment="1">
      <alignment/>
    </xf>
    <xf numFmtId="0" fontId="18" fillId="34" borderId="93" xfId="0" applyFont="1" applyFill="1" applyBorder="1" applyAlignment="1" applyProtection="1">
      <alignment/>
      <protection/>
    </xf>
    <xf numFmtId="0" fontId="18" fillId="34" borderId="94" xfId="0" applyFont="1" applyFill="1" applyBorder="1" applyAlignment="1" applyProtection="1">
      <alignment/>
      <protection/>
    </xf>
    <xf numFmtId="0" fontId="18" fillId="34" borderId="95" xfId="0" applyFont="1" applyFill="1" applyBorder="1" applyAlignment="1" applyProtection="1">
      <alignment/>
      <protection/>
    </xf>
    <xf numFmtId="0" fontId="18" fillId="34" borderId="96" xfId="0" applyFont="1" applyFill="1" applyBorder="1" applyAlignment="1" applyProtection="1">
      <alignment/>
      <protection/>
    </xf>
    <xf numFmtId="0" fontId="18" fillId="34" borderId="97" xfId="0" applyFont="1" applyFill="1" applyBorder="1" applyAlignment="1" applyProtection="1">
      <alignment/>
      <protection/>
    </xf>
    <xf numFmtId="0" fontId="27" fillId="34" borderId="89" xfId="0" applyFont="1" applyFill="1" applyBorder="1" applyAlignment="1">
      <alignment horizontal="center" vertical="center"/>
    </xf>
    <xf numFmtId="0" fontId="27" fillId="34" borderId="75" xfId="0" applyFont="1" applyFill="1" applyBorder="1" applyAlignment="1">
      <alignment horizontal="center" vertical="center"/>
    </xf>
    <xf numFmtId="0" fontId="18" fillId="34" borderId="98" xfId="0" applyFont="1" applyFill="1" applyBorder="1" applyAlignment="1" applyProtection="1">
      <alignment horizontal="center" vertical="center"/>
      <protection/>
    </xf>
    <xf numFmtId="0" fontId="27" fillId="34" borderId="0" xfId="0" applyFont="1" applyFill="1" applyBorder="1" applyAlignment="1">
      <alignment/>
    </xf>
    <xf numFmtId="0" fontId="18" fillId="34" borderId="78" xfId="0" applyFont="1" applyFill="1" applyBorder="1" applyAlignment="1" applyProtection="1">
      <alignment/>
      <protection/>
    </xf>
    <xf numFmtId="0" fontId="18" fillId="34" borderId="99" xfId="0" applyFont="1" applyFill="1" applyBorder="1" applyAlignment="1" applyProtection="1">
      <alignment/>
      <protection/>
    </xf>
    <xf numFmtId="0" fontId="18" fillId="34" borderId="34" xfId="0" applyFont="1" applyFill="1" applyBorder="1" applyAlignment="1" applyProtection="1">
      <alignment/>
      <protection/>
    </xf>
    <xf numFmtId="0" fontId="18" fillId="34" borderId="63" xfId="0" applyFont="1" applyFill="1" applyBorder="1" applyAlignment="1" applyProtection="1">
      <alignment horizontal="center" vertical="center"/>
      <protection/>
    </xf>
    <xf numFmtId="0" fontId="18" fillId="34" borderId="35" xfId="0" applyFont="1" applyFill="1" applyBorder="1" applyAlignment="1" applyProtection="1">
      <alignment horizontal="center" vertical="center"/>
      <protection/>
    </xf>
    <xf numFmtId="0" fontId="18" fillId="34" borderId="100" xfId="0" applyFont="1" applyFill="1" applyBorder="1" applyAlignment="1" applyProtection="1">
      <alignment horizontal="center" vertical="center"/>
      <protection/>
    </xf>
    <xf numFmtId="0" fontId="18" fillId="34" borderId="29" xfId="0" applyFont="1" applyFill="1" applyBorder="1" applyAlignment="1" applyProtection="1">
      <alignment horizontal="center" vertical="center"/>
      <protection/>
    </xf>
    <xf numFmtId="0" fontId="18" fillId="35" borderId="29" xfId="0" applyFont="1" applyFill="1" applyBorder="1" applyAlignment="1" applyProtection="1">
      <alignment horizontal="center" vertical="center"/>
      <protection/>
    </xf>
    <xf numFmtId="0" fontId="27" fillId="34" borderId="35" xfId="0" applyFont="1" applyFill="1" applyBorder="1" applyAlignment="1">
      <alignment horizontal="center" vertical="center"/>
    </xf>
    <xf numFmtId="0" fontId="18" fillId="34" borderId="101" xfId="0" applyFont="1" applyFill="1" applyBorder="1" applyAlignment="1" applyProtection="1">
      <alignment horizontal="center" vertical="center"/>
      <protection/>
    </xf>
    <xf numFmtId="0" fontId="27" fillId="34" borderId="97" xfId="0" applyFont="1" applyFill="1" applyBorder="1" applyAlignment="1">
      <alignment/>
    </xf>
    <xf numFmtId="0" fontId="27" fillId="34" borderId="30" xfId="0" applyFont="1" applyFill="1" applyBorder="1" applyAlignment="1">
      <alignment horizontal="center" vertical="center"/>
    </xf>
    <xf numFmtId="0" fontId="18" fillId="34" borderId="61" xfId="0" applyFont="1" applyFill="1" applyBorder="1" applyAlignment="1" applyProtection="1">
      <alignment/>
      <protection/>
    </xf>
    <xf numFmtId="0" fontId="18" fillId="34" borderId="102" xfId="0" applyFont="1" applyFill="1" applyBorder="1" applyAlignment="1" applyProtection="1">
      <alignment/>
      <protection/>
    </xf>
    <xf numFmtId="0" fontId="18" fillId="34" borderId="103" xfId="0" applyFont="1" applyFill="1" applyBorder="1" applyAlignment="1" applyProtection="1">
      <alignment/>
      <protection/>
    </xf>
    <xf numFmtId="0" fontId="18" fillId="34" borderId="104" xfId="0" applyFont="1" applyFill="1" applyBorder="1" applyAlignment="1" applyProtection="1">
      <alignment/>
      <protection/>
    </xf>
    <xf numFmtId="0" fontId="18" fillId="34" borderId="105" xfId="0" applyFont="1" applyFill="1" applyBorder="1" applyAlignment="1" applyProtection="1">
      <alignment horizontal="center" vertical="center"/>
      <protection/>
    </xf>
    <xf numFmtId="0" fontId="27" fillId="34" borderId="85" xfId="0" applyFont="1" applyFill="1" applyBorder="1" applyAlignment="1">
      <alignment horizontal="center" vertical="center"/>
    </xf>
    <xf numFmtId="0" fontId="18" fillId="34" borderId="106" xfId="0" applyFont="1" applyFill="1" applyBorder="1" applyAlignment="1" applyProtection="1">
      <alignment/>
      <protection/>
    </xf>
    <xf numFmtId="0" fontId="18" fillId="34" borderId="107" xfId="0" applyFont="1" applyFill="1" applyBorder="1" applyAlignment="1" applyProtection="1">
      <alignment horizontal="center" vertical="center"/>
      <protection/>
    </xf>
    <xf numFmtId="0" fontId="18" fillId="34" borderId="108" xfId="0" applyFont="1" applyFill="1" applyBorder="1" applyAlignment="1" applyProtection="1">
      <alignment horizontal="center" vertical="center"/>
      <protection/>
    </xf>
    <xf numFmtId="0" fontId="18" fillId="34" borderId="109" xfId="0" applyFont="1" applyFill="1" applyBorder="1" applyAlignment="1" applyProtection="1">
      <alignment horizontal="center" vertical="center"/>
      <protection/>
    </xf>
    <xf numFmtId="0" fontId="18" fillId="34" borderId="110" xfId="0" applyFont="1" applyFill="1" applyBorder="1" applyAlignment="1" applyProtection="1">
      <alignment horizontal="center" vertical="center"/>
      <protection/>
    </xf>
    <xf numFmtId="0" fontId="18" fillId="34" borderId="111" xfId="0" applyFont="1" applyFill="1" applyBorder="1" applyAlignment="1" applyProtection="1">
      <alignment horizontal="center" vertical="center"/>
      <protection/>
    </xf>
    <xf numFmtId="0" fontId="18" fillId="34" borderId="112" xfId="0" applyFont="1" applyFill="1" applyBorder="1" applyAlignment="1" applyProtection="1">
      <alignment horizontal="center" vertical="center"/>
      <protection/>
    </xf>
    <xf numFmtId="0" fontId="18" fillId="35" borderId="112" xfId="0" applyFont="1" applyFill="1" applyBorder="1" applyAlignment="1" applyProtection="1">
      <alignment horizontal="center" vertical="center"/>
      <protection/>
    </xf>
    <xf numFmtId="0" fontId="18" fillId="35" borderId="113" xfId="0" applyFont="1" applyFill="1" applyBorder="1" applyAlignment="1" applyProtection="1">
      <alignment horizontal="center" vertical="center"/>
      <protection/>
    </xf>
    <xf numFmtId="0" fontId="18" fillId="34" borderId="114" xfId="0" applyFont="1" applyFill="1" applyBorder="1" applyAlignment="1" applyProtection="1">
      <alignment horizontal="center" vertical="center"/>
      <protection/>
    </xf>
    <xf numFmtId="0" fontId="18" fillId="35" borderId="110" xfId="0" applyFont="1" applyFill="1" applyBorder="1" applyAlignment="1" applyProtection="1">
      <alignment horizontal="center" vertical="center"/>
      <protection/>
    </xf>
    <xf numFmtId="0" fontId="18" fillId="34" borderId="115" xfId="0" applyFont="1" applyFill="1" applyBorder="1" applyAlignment="1" applyProtection="1">
      <alignment/>
      <protection/>
    </xf>
    <xf numFmtId="0" fontId="27" fillId="34" borderId="116" xfId="0" applyFont="1" applyFill="1" applyBorder="1" applyAlignment="1">
      <alignment horizontal="center" vertical="center"/>
    </xf>
    <xf numFmtId="0" fontId="27" fillId="34" borderId="117" xfId="0" applyFont="1" applyFill="1" applyBorder="1" applyAlignment="1">
      <alignment/>
    </xf>
    <xf numFmtId="0" fontId="18" fillId="34" borderId="118" xfId="0" applyFont="1" applyFill="1" applyBorder="1" applyAlignment="1" applyProtection="1">
      <alignment/>
      <protection/>
    </xf>
    <xf numFmtId="0" fontId="27" fillId="34" borderId="95" xfId="0" applyFont="1" applyFill="1" applyBorder="1" applyAlignment="1">
      <alignment/>
    </xf>
    <xf numFmtId="0" fontId="27" fillId="34" borderId="89" xfId="0" applyFont="1" applyFill="1" applyBorder="1" applyAlignment="1">
      <alignment/>
    </xf>
    <xf numFmtId="0" fontId="18" fillId="34" borderId="75" xfId="0" applyFont="1" applyFill="1" applyBorder="1" applyAlignment="1" applyProtection="1">
      <alignment/>
      <protection/>
    </xf>
    <xf numFmtId="0" fontId="18" fillId="34" borderId="101" xfId="0" applyFont="1" applyFill="1" applyBorder="1" applyAlignment="1" applyProtection="1">
      <alignment/>
      <protection/>
    </xf>
    <xf numFmtId="0" fontId="18" fillId="34" borderId="117" xfId="0" applyFont="1" applyFill="1" applyBorder="1" applyAlignment="1" applyProtection="1">
      <alignment/>
      <protection/>
    </xf>
    <xf numFmtId="0" fontId="18" fillId="34" borderId="117" xfId="0" applyFont="1" applyFill="1" applyBorder="1" applyAlignment="1" applyProtection="1">
      <alignment horizontal="center" vertical="center"/>
      <protection/>
    </xf>
    <xf numFmtId="0" fontId="18" fillId="34" borderId="119" xfId="0" applyFont="1" applyFill="1" applyBorder="1" applyAlignment="1" applyProtection="1">
      <alignment/>
      <protection/>
    </xf>
    <xf numFmtId="0" fontId="27" fillId="34" borderId="81" xfId="0" applyFont="1" applyFill="1" applyBorder="1" applyAlignment="1">
      <alignment horizontal="center" vertical="center"/>
    </xf>
    <xf numFmtId="0" fontId="27" fillId="34" borderId="120" xfId="0" applyFont="1" applyFill="1" applyBorder="1" applyAlignment="1">
      <alignment/>
    </xf>
    <xf numFmtId="0" fontId="18" fillId="34" borderId="120" xfId="0" applyFont="1" applyFill="1" applyBorder="1" applyAlignment="1" applyProtection="1">
      <alignment/>
      <protection/>
    </xf>
    <xf numFmtId="0" fontId="18" fillId="34" borderId="120" xfId="0" applyFont="1" applyFill="1" applyBorder="1" applyAlignment="1" applyProtection="1">
      <alignment horizontal="center" vertical="center"/>
      <protection/>
    </xf>
    <xf numFmtId="0" fontId="18" fillId="34" borderId="79" xfId="0" applyFont="1" applyFill="1" applyBorder="1" applyAlignment="1" applyProtection="1">
      <alignment/>
      <protection/>
    </xf>
    <xf numFmtId="0" fontId="18" fillId="34" borderId="121" xfId="0" applyFont="1" applyFill="1" applyBorder="1" applyAlignment="1" applyProtection="1">
      <alignment/>
      <protection/>
    </xf>
    <xf numFmtId="0" fontId="18" fillId="34" borderId="122" xfId="0" applyFont="1" applyFill="1" applyBorder="1" applyAlignment="1" applyProtection="1">
      <alignment/>
      <protection/>
    </xf>
    <xf numFmtId="0" fontId="18" fillId="34" borderId="123" xfId="0" applyFont="1" applyFill="1" applyBorder="1" applyAlignment="1" applyProtection="1">
      <alignment/>
      <protection/>
    </xf>
    <xf numFmtId="0" fontId="18" fillId="34" borderId="124" xfId="0" applyFont="1" applyFill="1" applyBorder="1" applyAlignment="1" applyProtection="1">
      <alignment/>
      <protection/>
    </xf>
    <xf numFmtId="0" fontId="18" fillId="34" borderId="125" xfId="0" applyFont="1" applyFill="1" applyBorder="1" applyAlignment="1" applyProtection="1">
      <alignment horizontal="center" vertical="center"/>
      <protection/>
    </xf>
    <xf numFmtId="0" fontId="27" fillId="34" borderId="126" xfId="0" applyFont="1" applyFill="1" applyBorder="1" applyAlignment="1">
      <alignment/>
    </xf>
    <xf numFmtId="0" fontId="27" fillId="34" borderId="127" xfId="0" applyFont="1" applyFill="1" applyBorder="1" applyAlignment="1">
      <alignment horizontal="center" vertical="center"/>
    </xf>
    <xf numFmtId="0" fontId="27" fillId="34" borderId="128" xfId="0" applyFont="1" applyFill="1" applyBorder="1" applyAlignment="1">
      <alignment horizontal="center" vertical="center"/>
    </xf>
    <xf numFmtId="0" fontId="27" fillId="34" borderId="129" xfId="0" applyFont="1" applyFill="1" applyBorder="1" applyAlignment="1">
      <alignment horizontal="center" vertical="center"/>
    </xf>
    <xf numFmtId="0" fontId="27" fillId="34" borderId="130" xfId="0" applyFont="1" applyFill="1" applyBorder="1" applyAlignment="1">
      <alignment/>
    </xf>
    <xf numFmtId="0" fontId="18" fillId="34" borderId="131" xfId="0" applyFont="1" applyFill="1" applyBorder="1" applyAlignment="1" applyProtection="1">
      <alignment/>
      <protection/>
    </xf>
    <xf numFmtId="0" fontId="27" fillId="34" borderId="123" xfId="0" applyFont="1" applyFill="1" applyBorder="1" applyAlignment="1">
      <alignment/>
    </xf>
    <xf numFmtId="0" fontId="27" fillId="34" borderId="124" xfId="0" applyFont="1" applyFill="1" applyBorder="1" applyAlignment="1">
      <alignment horizontal="center" vertical="center"/>
    </xf>
    <xf numFmtId="0" fontId="27" fillId="34" borderId="124" xfId="0" applyFont="1" applyFill="1" applyBorder="1" applyAlignment="1">
      <alignment/>
    </xf>
    <xf numFmtId="0" fontId="18" fillId="34" borderId="132" xfId="0" applyFont="1" applyFill="1" applyBorder="1" applyAlignment="1" applyProtection="1">
      <alignment/>
      <protection/>
    </xf>
    <xf numFmtId="0" fontId="18" fillId="34" borderId="125" xfId="0" applyFont="1" applyFill="1" applyBorder="1" applyAlignment="1" applyProtection="1">
      <alignment/>
      <protection/>
    </xf>
    <xf numFmtId="0" fontId="18" fillId="34" borderId="130" xfId="0" applyFont="1" applyFill="1" applyBorder="1" applyAlignment="1" applyProtection="1">
      <alignment/>
      <protection/>
    </xf>
    <xf numFmtId="0" fontId="18" fillId="34" borderId="130" xfId="0" applyFont="1" applyFill="1" applyBorder="1" applyAlignment="1" applyProtection="1">
      <alignment horizontal="center" vertical="center"/>
      <protection/>
    </xf>
    <xf numFmtId="0" fontId="7" fillId="0" borderId="0" xfId="0" applyFont="1" applyAlignment="1" applyProtection="1">
      <alignment vertical="center"/>
      <protection hidden="1"/>
    </xf>
    <xf numFmtId="0" fontId="14" fillId="33" borderId="0" xfId="0" applyFont="1" applyFill="1" applyAlignment="1">
      <alignment horizontal="left" vertical="center"/>
    </xf>
    <xf numFmtId="0" fontId="75" fillId="33" borderId="0" xfId="0" applyFont="1" applyFill="1" applyAlignment="1">
      <alignment horizontal="left" vertical="center"/>
    </xf>
    <xf numFmtId="0" fontId="2" fillId="33" borderId="0" xfId="0" applyFont="1" applyFill="1" applyBorder="1" applyAlignment="1">
      <alignment horizontal="left" vertical="center" wrapText="1"/>
    </xf>
    <xf numFmtId="0" fontId="2" fillId="33" borderId="0" xfId="0" applyFont="1" applyFill="1" applyAlignment="1">
      <alignment horizontal="left" vertical="center" wrapText="1"/>
    </xf>
    <xf numFmtId="0" fontId="26" fillId="33" borderId="0" xfId="0" applyFont="1" applyFill="1" applyBorder="1" applyAlignment="1">
      <alignment horizontal="left" vertical="center" wrapText="1"/>
    </xf>
    <xf numFmtId="0" fontId="76" fillId="33" borderId="0" xfId="0" applyFont="1" applyFill="1" applyAlignment="1">
      <alignment horizontal="left" vertical="center"/>
    </xf>
    <xf numFmtId="0" fontId="2" fillId="33" borderId="0" xfId="0" applyFont="1" applyFill="1" applyBorder="1" applyAlignment="1">
      <alignment horizontal="center" vertical="center" wrapText="1"/>
    </xf>
    <xf numFmtId="0" fontId="2" fillId="33" borderId="0" xfId="0" applyFont="1" applyFill="1" applyAlignment="1">
      <alignment horizontal="left" vertical="center"/>
    </xf>
    <xf numFmtId="0" fontId="28" fillId="33" borderId="0" xfId="0" applyFont="1" applyFill="1" applyAlignment="1">
      <alignment horizontal="left" vertical="center"/>
    </xf>
    <xf numFmtId="0" fontId="2" fillId="33" borderId="0" xfId="0" applyFont="1" applyFill="1" applyBorder="1" applyAlignment="1">
      <alignment vertical="center" wrapText="1"/>
    </xf>
    <xf numFmtId="0" fontId="14" fillId="33" borderId="0" xfId="0" applyFont="1" applyFill="1" applyAlignment="1">
      <alignment horizontal="center" vertical="center"/>
    </xf>
    <xf numFmtId="0" fontId="30" fillId="33" borderId="0" xfId="0" applyFont="1" applyFill="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horizontal="left" wrapText="1"/>
    </xf>
    <xf numFmtId="0" fontId="26" fillId="33" borderId="0" xfId="0" applyFont="1" applyFill="1" applyAlignment="1">
      <alignment horizontal="left" vertical="center"/>
    </xf>
    <xf numFmtId="0" fontId="18" fillId="34" borderId="101" xfId="0" applyFont="1" applyFill="1" applyBorder="1" applyAlignment="1" applyProtection="1">
      <alignment horizontal="center"/>
      <protection/>
    </xf>
    <xf numFmtId="0" fontId="18" fillId="34" borderId="96" xfId="0" applyFont="1" applyFill="1" applyBorder="1" applyAlignment="1" applyProtection="1">
      <alignment horizontal="center"/>
      <protection/>
    </xf>
    <xf numFmtId="0" fontId="19" fillId="34" borderId="51" xfId="0" applyFont="1" applyFill="1" applyBorder="1" applyAlignment="1" applyProtection="1">
      <alignment horizontal="center" vertical="center"/>
      <protection hidden="1"/>
    </xf>
    <xf numFmtId="0" fontId="19" fillId="34" borderId="133" xfId="0" applyFont="1" applyFill="1" applyBorder="1" applyAlignment="1" applyProtection="1">
      <alignment horizontal="center" vertical="center"/>
      <protection hidden="1"/>
    </xf>
    <xf numFmtId="0" fontId="19" fillId="0" borderId="134" xfId="0" applyFont="1" applyFill="1" applyBorder="1" applyAlignment="1" applyProtection="1">
      <alignment horizontal="center" vertical="center"/>
      <protection hidden="1" locked="0"/>
    </xf>
    <xf numFmtId="0" fontId="19" fillId="0" borderId="135" xfId="0" applyFont="1" applyFill="1" applyBorder="1" applyAlignment="1" applyProtection="1">
      <alignment horizontal="center" vertical="center"/>
      <protection hidden="1" locked="0"/>
    </xf>
    <xf numFmtId="0" fontId="19" fillId="34" borderId="136" xfId="0" applyFont="1" applyFill="1" applyBorder="1" applyAlignment="1" applyProtection="1">
      <alignment horizontal="center" vertical="center"/>
      <protection hidden="1"/>
    </xf>
    <xf numFmtId="0" fontId="21" fillId="34" borderId="48" xfId="0" applyFont="1" applyFill="1" applyBorder="1" applyAlignment="1" applyProtection="1">
      <alignment horizontal="center" vertical="center"/>
      <protection hidden="1" locked="0"/>
    </xf>
    <xf numFmtId="0" fontId="21" fillId="34" borderId="137" xfId="0" applyFont="1" applyFill="1" applyBorder="1" applyAlignment="1" applyProtection="1">
      <alignment horizontal="center" vertical="center"/>
      <protection hidden="1" locked="0"/>
    </xf>
    <xf numFmtId="0" fontId="5" fillId="34" borderId="138" xfId="0" applyFont="1" applyFill="1" applyBorder="1" applyAlignment="1" applyProtection="1">
      <alignment horizontal="center" vertical="center"/>
      <protection/>
    </xf>
    <xf numFmtId="0" fontId="5" fillId="34" borderId="139" xfId="0" applyFont="1" applyFill="1" applyBorder="1" applyAlignment="1" applyProtection="1">
      <alignment horizontal="center" vertical="center"/>
      <protection/>
    </xf>
    <xf numFmtId="0" fontId="20" fillId="0" borderId="139" xfId="0" applyFont="1" applyFill="1" applyBorder="1" applyAlignment="1" applyProtection="1">
      <alignment horizontal="center" vertical="center"/>
      <protection locked="0"/>
    </xf>
    <xf numFmtId="0" fontId="20" fillId="0" borderId="140" xfId="0" applyFont="1" applyFill="1" applyBorder="1" applyAlignment="1" applyProtection="1">
      <alignment horizontal="center" vertical="center"/>
      <protection locked="0"/>
    </xf>
    <xf numFmtId="58" fontId="18" fillId="33" borderId="141" xfId="0" applyNumberFormat="1" applyFont="1" applyFill="1" applyBorder="1" applyAlignment="1" applyProtection="1">
      <alignment horizontal="center" vertical="center"/>
      <protection/>
    </xf>
    <xf numFmtId="0" fontId="18" fillId="33" borderId="142" xfId="0" applyFont="1" applyFill="1" applyBorder="1" applyAlignment="1" applyProtection="1">
      <alignment horizontal="center" vertical="center"/>
      <protection/>
    </xf>
    <xf numFmtId="0" fontId="18" fillId="33" borderId="143" xfId="0" applyFont="1" applyFill="1" applyBorder="1" applyAlignment="1" applyProtection="1">
      <alignment horizontal="center" vertical="center"/>
      <protection/>
    </xf>
    <xf numFmtId="0" fontId="19" fillId="33" borderId="144" xfId="0" applyFont="1" applyFill="1" applyBorder="1" applyAlignment="1" applyProtection="1">
      <alignment horizontal="distributed" vertical="center"/>
      <protection/>
    </xf>
    <xf numFmtId="0" fontId="19" fillId="33" borderId="145" xfId="0" applyFont="1" applyFill="1" applyBorder="1" applyAlignment="1" applyProtection="1">
      <alignment horizontal="distributed" vertical="center"/>
      <protection/>
    </xf>
    <xf numFmtId="0" fontId="18" fillId="33" borderId="146" xfId="0" applyFont="1" applyFill="1" applyBorder="1" applyAlignment="1" applyProtection="1">
      <alignment horizontal="center" vertical="center"/>
      <protection/>
    </xf>
    <xf numFmtId="0" fontId="18" fillId="33" borderId="66" xfId="0" applyFont="1" applyFill="1" applyBorder="1" applyAlignment="1" applyProtection="1">
      <alignment horizontal="center" vertical="center"/>
      <protection/>
    </xf>
    <xf numFmtId="0" fontId="18" fillId="33" borderId="67" xfId="0" applyFont="1" applyFill="1" applyBorder="1" applyAlignment="1" applyProtection="1">
      <alignment horizontal="center" vertical="center"/>
      <protection/>
    </xf>
    <xf numFmtId="0" fontId="18" fillId="36" borderId="0" xfId="0" applyFont="1" applyFill="1" applyBorder="1" applyAlignment="1" applyProtection="1">
      <alignment horizontal="left" vertical="top" wrapText="1"/>
      <protection/>
    </xf>
    <xf numFmtId="0" fontId="15" fillId="36" borderId="0" xfId="0" applyFont="1" applyFill="1" applyBorder="1" applyAlignment="1" applyProtection="1">
      <alignment horizontal="left" vertical="top" wrapText="1"/>
      <protection/>
    </xf>
    <xf numFmtId="0" fontId="19" fillId="0" borderId="147" xfId="0" applyFont="1" applyFill="1" applyBorder="1" applyAlignment="1" applyProtection="1">
      <alignment horizontal="center" vertical="center"/>
      <protection hidden="1" locked="0"/>
    </xf>
    <xf numFmtId="0" fontId="19" fillId="0" borderId="148" xfId="0" applyFont="1" applyFill="1" applyBorder="1" applyAlignment="1" applyProtection="1">
      <alignment horizontal="center" vertical="center"/>
      <protection hidden="1" locked="0"/>
    </xf>
    <xf numFmtId="0" fontId="19" fillId="33" borderId="19" xfId="0" applyFont="1" applyFill="1" applyBorder="1" applyAlignment="1" applyProtection="1">
      <alignment horizontal="center" vertical="center"/>
      <protection/>
    </xf>
    <xf numFmtId="0" fontId="19" fillId="33" borderId="149" xfId="0" applyFont="1" applyFill="1" applyBorder="1" applyAlignment="1" applyProtection="1">
      <alignment horizontal="center" vertical="center"/>
      <protection/>
    </xf>
    <xf numFmtId="0" fontId="19" fillId="33" borderId="150" xfId="0" applyFont="1" applyFill="1" applyBorder="1" applyAlignment="1" applyProtection="1">
      <alignment horizontal="center" vertical="center"/>
      <protection/>
    </xf>
    <xf numFmtId="0" fontId="19" fillId="33" borderId="151" xfId="0" applyFont="1" applyFill="1" applyBorder="1" applyAlignment="1" applyProtection="1">
      <alignment horizontal="center" vertical="distributed" textRotation="255"/>
      <protection/>
    </xf>
    <xf numFmtId="0" fontId="19" fillId="33" borderId="152" xfId="0" applyFont="1" applyFill="1" applyBorder="1" applyAlignment="1" applyProtection="1">
      <alignment horizontal="center" vertical="distributed" textRotation="255"/>
      <protection/>
    </xf>
    <xf numFmtId="0" fontId="19" fillId="33" borderId="153" xfId="0" applyFont="1" applyFill="1" applyBorder="1" applyAlignment="1" applyProtection="1">
      <alignment horizontal="center" vertical="distributed" textRotation="255"/>
      <protection/>
    </xf>
    <xf numFmtId="0" fontId="19" fillId="33" borderId="154" xfId="0" applyFont="1" applyFill="1" applyBorder="1" applyAlignment="1" applyProtection="1">
      <alignment horizontal="center" vertical="center"/>
      <protection/>
    </xf>
    <xf numFmtId="0" fontId="19" fillId="33" borderId="155" xfId="0" applyFont="1" applyFill="1" applyBorder="1" applyAlignment="1" applyProtection="1">
      <alignment horizontal="center" vertical="center"/>
      <protection/>
    </xf>
    <xf numFmtId="0" fontId="18" fillId="34" borderId="74" xfId="0" applyFont="1" applyFill="1" applyBorder="1" applyAlignment="1" applyProtection="1">
      <alignment horizontal="center"/>
      <protection/>
    </xf>
    <xf numFmtId="0" fontId="18" fillId="34" borderId="90" xfId="0" applyFont="1" applyFill="1" applyBorder="1" applyAlignment="1" applyProtection="1">
      <alignment horizontal="center"/>
      <protection/>
    </xf>
    <xf numFmtId="0" fontId="19" fillId="0" borderId="156" xfId="0" applyFont="1" applyFill="1" applyBorder="1" applyAlignment="1" applyProtection="1">
      <alignment horizontal="center" vertical="center"/>
      <protection hidden="1" locked="0"/>
    </xf>
    <xf numFmtId="0" fontId="19" fillId="33" borderId="145" xfId="0" applyFont="1" applyFill="1" applyBorder="1" applyAlignment="1" applyProtection="1">
      <alignment horizontal="center" vertical="center"/>
      <protection/>
    </xf>
    <xf numFmtId="0" fontId="19" fillId="33" borderId="28" xfId="0" applyFont="1" applyFill="1" applyBorder="1" applyAlignment="1" applyProtection="1">
      <alignment horizontal="center" vertical="center"/>
      <protection/>
    </xf>
    <xf numFmtId="0" fontId="19" fillId="33" borderId="157" xfId="0" applyFont="1" applyFill="1" applyBorder="1" applyAlignment="1" applyProtection="1">
      <alignment horizontal="center" vertical="center"/>
      <protection/>
    </xf>
    <xf numFmtId="0" fontId="19" fillId="33" borderId="158" xfId="0" applyFont="1" applyFill="1" applyBorder="1" applyAlignment="1" applyProtection="1">
      <alignment horizontal="center" vertical="center"/>
      <protection/>
    </xf>
    <xf numFmtId="0" fontId="19" fillId="33" borderId="159" xfId="0" applyFont="1" applyFill="1" applyBorder="1" applyAlignment="1" applyProtection="1">
      <alignment horizontal="center" vertical="center"/>
      <protection/>
    </xf>
    <xf numFmtId="0" fontId="19" fillId="33" borderId="160" xfId="0" applyFont="1" applyFill="1" applyBorder="1" applyAlignment="1" applyProtection="1">
      <alignment horizontal="center" vertical="center"/>
      <protection/>
    </xf>
    <xf numFmtId="0" fontId="19" fillId="33" borderId="161" xfId="0" applyFont="1" applyFill="1" applyBorder="1" applyAlignment="1" applyProtection="1">
      <alignment horizontal="distributed" vertical="center"/>
      <protection/>
    </xf>
    <xf numFmtId="0" fontId="19" fillId="33" borderId="25" xfId="0" applyFont="1" applyFill="1" applyBorder="1" applyAlignment="1" applyProtection="1">
      <alignment horizontal="distributed" vertical="center"/>
      <protection/>
    </xf>
    <xf numFmtId="0" fontId="19" fillId="33" borderId="22" xfId="0" applyFont="1" applyFill="1" applyBorder="1" applyAlignment="1" applyProtection="1">
      <alignment horizontal="center" vertical="center"/>
      <protection/>
    </xf>
    <xf numFmtId="0" fontId="19" fillId="33" borderId="162" xfId="0" applyFont="1" applyFill="1" applyBorder="1" applyAlignment="1" applyProtection="1">
      <alignment horizontal="center" vertical="center"/>
      <protection/>
    </xf>
    <xf numFmtId="0" fontId="19" fillId="33" borderId="163" xfId="0" applyFont="1" applyFill="1" applyBorder="1" applyAlignment="1" applyProtection="1">
      <alignment horizontal="center" vertical="center"/>
      <protection/>
    </xf>
    <xf numFmtId="0" fontId="5" fillId="33" borderId="164" xfId="0" applyFont="1" applyFill="1" applyBorder="1" applyAlignment="1" applyProtection="1">
      <alignment horizontal="center" vertical="center"/>
      <protection/>
    </xf>
    <xf numFmtId="0" fontId="19" fillId="33" borderId="165" xfId="0" applyFont="1" applyFill="1" applyBorder="1" applyAlignment="1" applyProtection="1">
      <alignment horizontal="distributed" vertical="center"/>
      <protection/>
    </xf>
    <xf numFmtId="0" fontId="19" fillId="33" borderId="166" xfId="0" applyFont="1" applyFill="1" applyBorder="1" applyAlignment="1" applyProtection="1">
      <alignment horizontal="distributed" vertical="center"/>
      <protection/>
    </xf>
    <xf numFmtId="0" fontId="19" fillId="0" borderId="167" xfId="0" applyFont="1" applyFill="1" applyBorder="1" applyAlignment="1" applyProtection="1">
      <alignment horizontal="center" vertical="center"/>
      <protection hidden="1" locked="0"/>
    </xf>
    <xf numFmtId="0" fontId="19" fillId="0" borderId="168" xfId="0" applyFont="1" applyFill="1" applyBorder="1" applyAlignment="1" applyProtection="1">
      <alignment horizontal="center" vertical="center"/>
      <protection hidden="1" locked="0"/>
    </xf>
    <xf numFmtId="0" fontId="5" fillId="0" borderId="169" xfId="0" applyFont="1" applyFill="1" applyBorder="1" applyAlignment="1" applyProtection="1">
      <alignment horizontal="center" vertical="center"/>
      <protection hidden="1" locked="0"/>
    </xf>
    <xf numFmtId="0" fontId="5" fillId="0" borderId="170" xfId="0" applyFont="1" applyFill="1" applyBorder="1" applyAlignment="1" applyProtection="1">
      <alignment horizontal="center" vertical="center"/>
      <protection hidden="1" locked="0"/>
    </xf>
    <xf numFmtId="0" fontId="5" fillId="0" borderId="171" xfId="0" applyFont="1" applyFill="1" applyBorder="1" applyAlignment="1" applyProtection="1">
      <alignment horizontal="center" vertical="center"/>
      <protection hidden="1" locked="0"/>
    </xf>
    <xf numFmtId="0" fontId="5" fillId="0" borderId="172" xfId="0" applyFont="1" applyFill="1" applyBorder="1" applyAlignment="1" applyProtection="1">
      <alignment horizontal="center" vertical="center"/>
      <protection hidden="1" locked="0"/>
    </xf>
    <xf numFmtId="0" fontId="19" fillId="33" borderId="12" xfId="0" applyFont="1" applyFill="1" applyBorder="1" applyAlignment="1" applyProtection="1">
      <alignment horizontal="center" vertical="distributed" textRotation="255"/>
      <protection/>
    </xf>
    <xf numFmtId="0" fontId="19" fillId="33" borderId="13" xfId="0" applyFont="1" applyFill="1" applyBorder="1" applyAlignment="1" applyProtection="1">
      <alignment horizontal="center" vertical="distributed" textRotation="255"/>
      <protection/>
    </xf>
    <xf numFmtId="0" fontId="19" fillId="33" borderId="12" xfId="0" applyFont="1" applyFill="1" applyBorder="1" applyAlignment="1" applyProtection="1">
      <alignment horizontal="center" vertical="center"/>
      <protection/>
    </xf>
    <xf numFmtId="0" fontId="19" fillId="33" borderId="168" xfId="0" applyFont="1" applyFill="1" applyBorder="1" applyAlignment="1" applyProtection="1">
      <alignment horizontal="center" vertical="center"/>
      <protection/>
    </xf>
    <xf numFmtId="0" fontId="21" fillId="37" borderId="48" xfId="0" applyFont="1" applyFill="1" applyBorder="1" applyAlignment="1" applyProtection="1">
      <alignment horizontal="center" vertical="center"/>
      <protection hidden="1" locked="0"/>
    </xf>
    <xf numFmtId="0" fontId="21" fillId="37" borderId="137" xfId="0" applyFont="1" applyFill="1" applyBorder="1" applyAlignment="1" applyProtection="1">
      <alignment horizontal="center" vertical="center"/>
      <protection hidden="1" locked="0"/>
    </xf>
    <xf numFmtId="0" fontId="5" fillId="34" borderId="161" xfId="0" applyFont="1" applyFill="1" applyBorder="1" applyAlignment="1" applyProtection="1">
      <alignment horizontal="center" vertical="center"/>
      <protection hidden="1" locked="0"/>
    </xf>
    <xf numFmtId="0" fontId="5" fillId="34" borderId="173" xfId="0" applyFont="1" applyFill="1" applyBorder="1" applyAlignment="1" applyProtection="1">
      <alignment horizontal="center" vertical="center"/>
      <protection hidden="1" locked="0"/>
    </xf>
    <xf numFmtId="0" fontId="5" fillId="0" borderId="174" xfId="0" applyFont="1" applyFill="1" applyBorder="1" applyAlignment="1" applyProtection="1">
      <alignment horizontal="center" vertical="center"/>
      <protection locked="0"/>
    </xf>
    <xf numFmtId="0" fontId="5" fillId="0" borderId="175" xfId="0" applyFont="1" applyFill="1" applyBorder="1" applyAlignment="1" applyProtection="1">
      <alignment horizontal="center" vertical="center"/>
      <protection locked="0"/>
    </xf>
    <xf numFmtId="0" fontId="5" fillId="0" borderId="176" xfId="0" applyFont="1" applyFill="1" applyBorder="1" applyAlignment="1" applyProtection="1">
      <alignment horizontal="center" vertical="center"/>
      <protection locked="0"/>
    </xf>
    <xf numFmtId="0" fontId="5" fillId="0" borderId="177" xfId="0" applyFont="1" applyFill="1" applyBorder="1" applyAlignment="1" applyProtection="1">
      <alignment horizontal="center" vertical="center"/>
      <protection hidden="1" locked="0"/>
    </xf>
    <xf numFmtId="0" fontId="5" fillId="0" borderId="178" xfId="0" applyFont="1" applyFill="1" applyBorder="1" applyAlignment="1" applyProtection="1">
      <alignment horizontal="center" vertical="center"/>
      <protection hidden="1" locked="0"/>
    </xf>
    <xf numFmtId="0" fontId="21" fillId="37" borderId="28" xfId="0" applyFont="1" applyFill="1" applyBorder="1" applyAlignment="1" applyProtection="1">
      <alignment horizontal="center" vertical="center"/>
      <protection hidden="1" locked="0"/>
    </xf>
    <xf numFmtId="0" fontId="19" fillId="34" borderId="179" xfId="0" applyFont="1" applyFill="1" applyBorder="1" applyAlignment="1" applyProtection="1">
      <alignment horizontal="center" vertical="distributed" textRotation="255"/>
      <protection/>
    </xf>
    <xf numFmtId="0" fontId="19" fillId="34" borderId="180" xfId="0" applyFont="1" applyFill="1" applyBorder="1" applyAlignment="1" applyProtection="1">
      <alignment horizontal="center" vertical="distributed" textRotation="255"/>
      <protection/>
    </xf>
    <xf numFmtId="0" fontId="19" fillId="34" borderId="12" xfId="0" applyFont="1" applyFill="1" applyBorder="1" applyAlignment="1" applyProtection="1">
      <alignment horizontal="center" vertical="center"/>
      <protection/>
    </xf>
    <xf numFmtId="0" fontId="19" fillId="34" borderId="0" xfId="0" applyFont="1" applyFill="1" applyBorder="1" applyAlignment="1" applyProtection="1">
      <alignment horizontal="center" vertical="center"/>
      <protection/>
    </xf>
    <xf numFmtId="0" fontId="19" fillId="34" borderId="134" xfId="0" applyFont="1" applyFill="1" applyBorder="1" applyAlignment="1" applyProtection="1">
      <alignment horizontal="center" vertical="center"/>
      <protection/>
    </xf>
    <xf numFmtId="0" fontId="19" fillId="34" borderId="181" xfId="0" applyFont="1" applyFill="1" applyBorder="1" applyAlignment="1" applyProtection="1">
      <alignment horizontal="center" vertical="center"/>
      <protection/>
    </xf>
    <xf numFmtId="0" fontId="19" fillId="0" borderId="182" xfId="0" applyFont="1" applyFill="1" applyBorder="1" applyAlignment="1" applyProtection="1">
      <alignment horizontal="center" vertical="center"/>
      <protection hidden="1" locked="0"/>
    </xf>
    <xf numFmtId="177" fontId="5" fillId="0" borderId="183" xfId="0" applyNumberFormat="1" applyFont="1" applyFill="1" applyBorder="1" applyAlignment="1" applyProtection="1">
      <alignment horizontal="center" vertical="center"/>
      <protection locked="0"/>
    </xf>
    <xf numFmtId="177" fontId="5" fillId="0" borderId="142" xfId="0" applyNumberFormat="1" applyFont="1" applyFill="1" applyBorder="1" applyAlignment="1" applyProtection="1">
      <alignment horizontal="center" vertical="center"/>
      <protection locked="0"/>
    </xf>
    <xf numFmtId="177" fontId="5" fillId="0" borderId="143" xfId="0" applyNumberFormat="1" applyFont="1" applyFill="1" applyBorder="1" applyAlignment="1" applyProtection="1">
      <alignment horizontal="center" vertical="center"/>
      <protection locked="0"/>
    </xf>
    <xf numFmtId="0" fontId="5" fillId="34" borderId="184" xfId="0" applyFont="1" applyFill="1" applyBorder="1" applyAlignment="1" applyProtection="1">
      <alignment horizontal="center" vertical="center"/>
      <protection/>
    </xf>
    <xf numFmtId="0" fontId="5" fillId="34" borderId="66" xfId="0" applyFont="1" applyFill="1" applyBorder="1" applyAlignment="1" applyProtection="1">
      <alignment horizontal="center" vertical="center"/>
      <protection/>
    </xf>
    <xf numFmtId="0" fontId="5" fillId="34" borderId="185" xfId="0" applyFont="1" applyFill="1" applyBorder="1" applyAlignment="1" applyProtection="1">
      <alignment horizontal="center" vertical="center"/>
      <protection/>
    </xf>
    <xf numFmtId="0" fontId="35" fillId="0" borderId="186" xfId="0" applyFont="1" applyFill="1" applyBorder="1" applyAlignment="1" applyProtection="1">
      <alignment horizontal="center" vertical="center"/>
      <protection locked="0"/>
    </xf>
    <xf numFmtId="0" fontId="35" fillId="0" borderId="149" xfId="0" applyFont="1" applyFill="1" applyBorder="1" applyAlignment="1" applyProtection="1">
      <alignment horizontal="center" vertical="center"/>
      <protection locked="0"/>
    </xf>
    <xf numFmtId="0" fontId="35" fillId="0" borderId="187"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162" xfId="0" applyFont="1" applyFill="1" applyBorder="1" applyAlignment="1" applyProtection="1">
      <alignment horizontal="center" vertical="center"/>
      <protection locked="0"/>
    </xf>
    <xf numFmtId="0" fontId="5" fillId="0" borderId="163" xfId="0" applyFont="1" applyFill="1" applyBorder="1" applyAlignment="1" applyProtection="1">
      <alignment horizontal="center" vertical="center"/>
      <protection locked="0"/>
    </xf>
    <xf numFmtId="0" fontId="19" fillId="34" borderId="188" xfId="0" applyFont="1" applyFill="1" applyBorder="1" applyAlignment="1" applyProtection="1">
      <alignment horizontal="center" vertical="center"/>
      <protection hidden="1"/>
    </xf>
    <xf numFmtId="0" fontId="5" fillId="0" borderId="189" xfId="0" applyFont="1" applyFill="1" applyBorder="1" applyAlignment="1" applyProtection="1">
      <alignment horizontal="center" vertical="center"/>
      <protection hidden="1" locked="0"/>
    </xf>
    <xf numFmtId="0" fontId="5" fillId="0" borderId="179" xfId="0" applyFont="1" applyFill="1" applyBorder="1" applyAlignment="1" applyProtection="1">
      <alignment horizontal="center" vertical="center"/>
      <protection hidden="1" locked="0"/>
    </xf>
    <xf numFmtId="0" fontId="5" fillId="34" borderId="144" xfId="0" applyFont="1" applyFill="1" applyBorder="1" applyAlignment="1" applyProtection="1">
      <alignment horizontal="center" vertical="center"/>
      <protection hidden="1" locked="0"/>
    </xf>
    <xf numFmtId="0" fontId="5" fillId="34" borderId="190" xfId="0" applyFont="1" applyFill="1" applyBorder="1" applyAlignment="1" applyProtection="1">
      <alignment horizontal="center" vertical="center"/>
      <protection hidden="1" locked="0"/>
    </xf>
    <xf numFmtId="0" fontId="5" fillId="0" borderId="191" xfId="0" applyFont="1" applyFill="1" applyBorder="1" applyAlignment="1" applyProtection="1">
      <alignment horizontal="center" vertical="center"/>
      <protection hidden="1" locked="0"/>
    </xf>
    <xf numFmtId="0" fontId="5" fillId="34" borderId="192" xfId="0" applyFont="1" applyFill="1" applyBorder="1" applyAlignment="1" applyProtection="1">
      <alignment horizontal="center" vertical="center"/>
      <protection hidden="1" locked="0"/>
    </xf>
    <xf numFmtId="0" fontId="19" fillId="0" borderId="193" xfId="0" applyFont="1" applyFill="1" applyBorder="1" applyAlignment="1" applyProtection="1">
      <alignment horizontal="center" vertical="center"/>
      <protection hidden="1" locked="0"/>
    </xf>
    <xf numFmtId="0" fontId="21" fillId="34" borderId="164" xfId="0" applyFont="1" applyFill="1" applyBorder="1" applyAlignment="1" applyProtection="1">
      <alignment horizontal="center" vertical="center"/>
      <protection hidden="1" locked="0"/>
    </xf>
    <xf numFmtId="0" fontId="4" fillId="34" borderId="144" xfId="0" applyFont="1" applyFill="1" applyBorder="1" applyAlignment="1" applyProtection="1">
      <alignment horizontal="center" vertical="center"/>
      <protection hidden="1"/>
    </xf>
    <xf numFmtId="0" fontId="4" fillId="34" borderId="190" xfId="0" applyFont="1" applyFill="1" applyBorder="1" applyAlignment="1" applyProtection="1">
      <alignment horizontal="center" vertical="center"/>
      <protection hidden="1"/>
    </xf>
    <xf numFmtId="0" fontId="4" fillId="34" borderId="161" xfId="0" applyFont="1" applyFill="1" applyBorder="1" applyAlignment="1" applyProtection="1">
      <alignment horizontal="center" vertical="center"/>
      <protection hidden="1"/>
    </xf>
    <xf numFmtId="0" fontId="4" fillId="34" borderId="173" xfId="0" applyFont="1" applyFill="1" applyBorder="1" applyAlignment="1" applyProtection="1">
      <alignment horizontal="center" vertical="center"/>
      <protection hidden="1"/>
    </xf>
    <xf numFmtId="0" fontId="4" fillId="34" borderId="48" xfId="0" applyFont="1" applyFill="1" applyBorder="1" applyAlignment="1" applyProtection="1">
      <alignment horizontal="center" vertical="center"/>
      <protection hidden="1" locked="0"/>
    </xf>
    <xf numFmtId="0" fontId="4" fillId="34" borderId="137" xfId="0" applyFont="1" applyFill="1" applyBorder="1" applyAlignment="1" applyProtection="1">
      <alignment horizontal="center" vertical="center"/>
      <protection hidden="1" locked="0"/>
    </xf>
    <xf numFmtId="0" fontId="21" fillId="34" borderId="51" xfId="0" applyFont="1" applyFill="1" applyBorder="1" applyAlignment="1" applyProtection="1">
      <alignment horizontal="center" vertical="center"/>
      <protection hidden="1" locked="0"/>
    </xf>
    <xf numFmtId="0" fontId="21" fillId="34" borderId="136" xfId="0" applyFont="1" applyFill="1" applyBorder="1" applyAlignment="1" applyProtection="1">
      <alignment horizontal="center" vertical="center"/>
      <protection hidden="1" locked="0"/>
    </xf>
    <xf numFmtId="0" fontId="5" fillId="0" borderId="194" xfId="0" applyFont="1" applyFill="1" applyBorder="1" applyAlignment="1" applyProtection="1">
      <alignment horizontal="center" vertical="center"/>
      <protection hidden="1" locked="0"/>
    </xf>
    <xf numFmtId="0" fontId="21" fillId="34" borderId="133" xfId="0" applyFont="1" applyFill="1" applyBorder="1" applyAlignment="1" applyProtection="1">
      <alignment horizontal="center" vertical="center"/>
      <protection hidden="1" locked="0"/>
    </xf>
    <xf numFmtId="0" fontId="19" fillId="34" borderId="168" xfId="0" applyFont="1" applyFill="1" applyBorder="1" applyAlignment="1" applyProtection="1">
      <alignment horizontal="center" vertical="center"/>
      <protection/>
    </xf>
    <xf numFmtId="0" fontId="5" fillId="34" borderId="0" xfId="0" applyFont="1" applyFill="1" applyAlignment="1" applyProtection="1">
      <alignment horizontal="center"/>
      <protection/>
    </xf>
    <xf numFmtId="0" fontId="19" fillId="34" borderId="161" xfId="0" applyFont="1" applyFill="1" applyBorder="1" applyAlignment="1" applyProtection="1">
      <alignment horizontal="center" vertical="distributed" textRotation="255"/>
      <protection/>
    </xf>
    <xf numFmtId="0" fontId="19" fillId="34" borderId="48" xfId="0" applyFont="1" applyFill="1" applyBorder="1" applyAlignment="1" applyProtection="1">
      <alignment horizontal="center" vertical="distributed" textRotation="255"/>
      <protection/>
    </xf>
    <xf numFmtId="0" fontId="19" fillId="34" borderId="51" xfId="0" applyFont="1" applyFill="1" applyBorder="1" applyAlignment="1" applyProtection="1">
      <alignment horizontal="center" vertical="distributed" textRotation="255"/>
      <protection/>
    </xf>
    <xf numFmtId="0" fontId="19" fillId="34" borderId="190" xfId="0" applyFont="1" applyFill="1" applyBorder="1" applyAlignment="1" applyProtection="1">
      <alignment horizontal="center" vertical="distributed" textRotation="255"/>
      <protection/>
    </xf>
    <xf numFmtId="0" fontId="19" fillId="34" borderId="0" xfId="0" applyFont="1" applyFill="1" applyBorder="1" applyAlignment="1" applyProtection="1">
      <alignment horizontal="center" vertical="distributed" textRotation="255"/>
      <protection/>
    </xf>
    <xf numFmtId="0" fontId="19" fillId="34" borderId="195" xfId="0" applyFont="1" applyFill="1" applyBorder="1" applyAlignment="1" applyProtection="1">
      <alignment horizontal="center" vertical="distributed" textRotation="255"/>
      <protection/>
    </xf>
    <xf numFmtId="0" fontId="19" fillId="34" borderId="158" xfId="0" applyFont="1" applyFill="1" applyBorder="1" applyAlignment="1" applyProtection="1">
      <alignment horizontal="center" vertical="distributed" textRotation="255"/>
      <protection/>
    </xf>
    <xf numFmtId="0" fontId="19" fillId="34" borderId="159" xfId="0" applyFont="1" applyFill="1" applyBorder="1" applyAlignment="1" applyProtection="1">
      <alignment horizontal="center" vertical="distributed" textRotation="255"/>
      <protection/>
    </xf>
    <xf numFmtId="0" fontId="19" fillId="34" borderId="196" xfId="0" applyFont="1" applyFill="1" applyBorder="1" applyAlignment="1" applyProtection="1">
      <alignment horizontal="center" vertical="distributed" textRotation="255"/>
      <protection/>
    </xf>
    <xf numFmtId="0" fontId="5" fillId="34" borderId="165" xfId="0" applyFont="1" applyFill="1" applyBorder="1" applyAlignment="1" applyProtection="1">
      <alignment horizontal="distributed" vertical="center"/>
      <protection/>
    </xf>
    <xf numFmtId="0" fontId="5" fillId="34" borderId="197" xfId="0" applyFont="1" applyFill="1" applyBorder="1" applyAlignment="1" applyProtection="1">
      <alignment horizontal="distributed" vertical="center"/>
      <protection/>
    </xf>
    <xf numFmtId="0" fontId="5" fillId="34" borderId="166" xfId="0" applyFont="1" applyFill="1" applyBorder="1" applyAlignment="1" applyProtection="1">
      <alignment horizontal="distributed" vertical="center"/>
      <protection/>
    </xf>
    <xf numFmtId="0" fontId="5" fillId="34" borderId="161" xfId="0" applyFont="1" applyFill="1" applyBorder="1" applyAlignment="1" applyProtection="1">
      <alignment horizontal="distributed" vertical="center"/>
      <protection/>
    </xf>
    <xf numFmtId="0" fontId="5" fillId="34" borderId="48" xfId="0" applyFont="1" applyFill="1" applyBorder="1" applyAlignment="1" applyProtection="1">
      <alignment horizontal="distributed" vertical="center"/>
      <protection/>
    </xf>
    <xf numFmtId="0" fontId="5" fillId="34" borderId="25" xfId="0" applyFont="1" applyFill="1" applyBorder="1" applyAlignment="1" applyProtection="1">
      <alignment horizontal="distributed" vertical="center"/>
      <protection/>
    </xf>
    <xf numFmtId="0" fontId="4" fillId="34" borderId="21" xfId="0" applyFont="1" applyFill="1" applyBorder="1" applyAlignment="1" applyProtection="1">
      <alignment horizontal="center" vertical="center"/>
      <protection/>
    </xf>
    <xf numFmtId="0" fontId="4" fillId="34" borderId="198" xfId="0" applyFont="1" applyFill="1" applyBorder="1" applyAlignment="1" applyProtection="1">
      <alignment horizontal="center" vertical="center"/>
      <protection/>
    </xf>
    <xf numFmtId="0" fontId="19" fillId="38" borderId="0" xfId="0" applyFont="1" applyFill="1" applyBorder="1" applyAlignment="1" applyProtection="1">
      <alignment horizontal="left" vertical="top" wrapText="1"/>
      <protection/>
    </xf>
    <xf numFmtId="0" fontId="22" fillId="38" borderId="0" xfId="0" applyFont="1" applyFill="1" applyBorder="1" applyAlignment="1" applyProtection="1">
      <alignment horizontal="left" vertical="top" wrapText="1"/>
      <protection/>
    </xf>
    <xf numFmtId="0" fontId="15" fillId="34" borderId="190" xfId="0"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0" fontId="15" fillId="34" borderId="195" xfId="0" applyFont="1" applyFill="1" applyBorder="1" applyAlignment="1" applyProtection="1">
      <alignment horizontal="center" vertical="center"/>
      <protection/>
    </xf>
    <xf numFmtId="0" fontId="15" fillId="34" borderId="158" xfId="0" applyFont="1" applyFill="1" applyBorder="1" applyAlignment="1" applyProtection="1">
      <alignment horizontal="center" vertical="center"/>
      <protection/>
    </xf>
    <xf numFmtId="0" fontId="15" fillId="34" borderId="159" xfId="0" applyFont="1" applyFill="1" applyBorder="1" applyAlignment="1" applyProtection="1">
      <alignment horizontal="center" vertical="center"/>
      <protection/>
    </xf>
    <xf numFmtId="0" fontId="15" fillId="34" borderId="196"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hidden="1" locked="0"/>
    </xf>
    <xf numFmtId="0" fontId="21" fillId="34" borderId="188" xfId="0" applyFont="1" applyFill="1" applyBorder="1" applyAlignment="1" applyProtection="1">
      <alignment horizontal="center" vertical="center"/>
      <protection hidden="1" locked="0"/>
    </xf>
    <xf numFmtId="0" fontId="4" fillId="34" borderId="199"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5" fillId="33" borderId="182" xfId="0" applyFont="1" applyFill="1" applyBorder="1" applyAlignment="1" applyProtection="1">
      <alignment horizontal="center" vertical="center"/>
      <protection/>
    </xf>
    <xf numFmtId="0" fontId="5" fillId="33" borderId="200" xfId="0" applyFont="1" applyFill="1" applyBorder="1" applyAlignment="1" applyProtection="1">
      <alignment horizontal="center" vertical="center"/>
      <protection/>
    </xf>
    <xf numFmtId="0" fontId="19" fillId="33" borderId="184" xfId="0" applyFont="1" applyFill="1" applyBorder="1" applyAlignment="1" applyProtection="1">
      <alignment horizontal="center" vertical="center"/>
      <protection/>
    </xf>
    <xf numFmtId="0" fontId="19" fillId="33" borderId="66" xfId="0" applyFont="1" applyFill="1" applyBorder="1" applyAlignment="1" applyProtection="1">
      <alignment horizontal="center" vertical="center"/>
      <protection/>
    </xf>
    <xf numFmtId="0" fontId="19" fillId="33" borderId="185" xfId="0" applyFont="1" applyFill="1" applyBorder="1" applyAlignment="1" applyProtection="1">
      <alignment horizontal="center" vertical="center"/>
      <protection/>
    </xf>
    <xf numFmtId="0" fontId="19" fillId="33" borderId="134" xfId="0" applyFont="1" applyFill="1" applyBorder="1" applyAlignment="1" applyProtection="1">
      <alignment horizontal="center" vertical="center"/>
      <protection/>
    </xf>
    <xf numFmtId="0" fontId="19" fillId="33" borderId="181" xfId="0" applyFont="1" applyFill="1" applyBorder="1" applyAlignment="1" applyProtection="1">
      <alignment horizontal="center" vertical="center"/>
      <protection/>
    </xf>
    <xf numFmtId="0" fontId="19" fillId="33" borderId="190" xfId="0" applyFont="1" applyFill="1" applyBorder="1" applyAlignment="1" applyProtection="1">
      <alignment horizontal="center" vertical="distributed" textRotation="255"/>
      <protection/>
    </xf>
    <xf numFmtId="0" fontId="19" fillId="33" borderId="158" xfId="0" applyFont="1" applyFill="1" applyBorder="1" applyAlignment="1" applyProtection="1">
      <alignment horizontal="center" vertical="distributed" textRotation="255"/>
      <protection/>
    </xf>
    <xf numFmtId="0" fontId="19" fillId="33" borderId="201" xfId="0" applyFont="1" applyFill="1" applyBorder="1" applyAlignment="1" applyProtection="1">
      <alignment horizontal="center" vertical="center"/>
      <protection/>
    </xf>
    <xf numFmtId="0" fontId="19" fillId="33" borderId="202" xfId="0" applyFont="1" applyFill="1" applyBorder="1" applyAlignment="1" applyProtection="1">
      <alignment horizontal="center" vertical="center"/>
      <protection/>
    </xf>
    <xf numFmtId="0" fontId="19" fillId="33" borderId="203" xfId="0" applyFont="1" applyFill="1" applyBorder="1" applyAlignment="1" applyProtection="1">
      <alignment horizontal="center" vertical="center"/>
      <protection/>
    </xf>
    <xf numFmtId="0" fontId="19" fillId="34" borderId="151" xfId="0" applyFont="1" applyFill="1" applyBorder="1" applyAlignment="1" applyProtection="1">
      <alignment horizontal="center" vertical="distributed" textRotation="255"/>
      <protection/>
    </xf>
    <xf numFmtId="0" fontId="19" fillId="34" borderId="152" xfId="0" applyFont="1" applyFill="1" applyBorder="1" applyAlignment="1" applyProtection="1">
      <alignment horizontal="center" vertical="distributed" textRotation="255"/>
      <protection/>
    </xf>
    <xf numFmtId="0" fontId="19" fillId="34" borderId="153" xfId="0" applyFont="1" applyFill="1" applyBorder="1" applyAlignment="1" applyProtection="1">
      <alignment horizontal="center" vertical="distributed" textRotation="255"/>
      <protection/>
    </xf>
    <xf numFmtId="0" fontId="5" fillId="34" borderId="201" xfId="0" applyFont="1" applyFill="1" applyBorder="1" applyAlignment="1" applyProtection="1">
      <alignment horizontal="center"/>
      <protection/>
    </xf>
    <xf numFmtId="0" fontId="5" fillId="34" borderId="202" xfId="0" applyFont="1" applyFill="1" applyBorder="1" applyAlignment="1" applyProtection="1">
      <alignment horizontal="center"/>
      <protection/>
    </xf>
    <xf numFmtId="0" fontId="5" fillId="34" borderId="203" xfId="0" applyFont="1" applyFill="1" applyBorder="1" applyAlignment="1" applyProtection="1">
      <alignment horizontal="center"/>
      <protection/>
    </xf>
    <xf numFmtId="0" fontId="5" fillId="36" borderId="204" xfId="0" applyFont="1" applyFill="1" applyBorder="1" applyAlignment="1" applyProtection="1">
      <alignment horizontal="center" vertical="center"/>
      <protection/>
    </xf>
    <xf numFmtId="0" fontId="19" fillId="34" borderId="147" xfId="0" applyFont="1" applyFill="1" applyBorder="1" applyAlignment="1" applyProtection="1">
      <alignment horizontal="center" vertical="center"/>
      <protection/>
    </xf>
    <xf numFmtId="0" fontId="19" fillId="34" borderId="205" xfId="0" applyFont="1" applyFill="1" applyBorder="1" applyAlignment="1" applyProtection="1">
      <alignment horizontal="center" vertical="center"/>
      <protection/>
    </xf>
    <xf numFmtId="0" fontId="6" fillId="34" borderId="0" xfId="0" applyFont="1" applyFill="1" applyAlignment="1" applyProtection="1">
      <alignment horizontal="center" vertical="center" wrapText="1"/>
      <protection/>
    </xf>
    <xf numFmtId="0" fontId="7" fillId="34" borderId="0" xfId="0" applyFont="1" applyFill="1" applyAlignment="1" applyProtection="1">
      <alignment horizontal="left"/>
      <protection/>
    </xf>
    <xf numFmtId="0" fontId="5" fillId="34" borderId="144" xfId="0" applyFont="1" applyFill="1" applyBorder="1" applyAlignment="1" applyProtection="1">
      <alignment horizontal="distributed" vertical="center"/>
      <protection/>
    </xf>
    <xf numFmtId="0" fontId="5" fillId="34" borderId="28" xfId="0" applyFont="1" applyFill="1" applyBorder="1" applyAlignment="1" applyProtection="1">
      <alignment horizontal="distributed" vertical="center"/>
      <protection/>
    </xf>
    <xf numFmtId="0" fontId="5" fillId="34" borderId="145" xfId="0" applyFont="1" applyFill="1" applyBorder="1" applyAlignment="1" applyProtection="1">
      <alignment horizontal="distributed" vertical="center"/>
      <protection/>
    </xf>
    <xf numFmtId="0" fontId="5" fillId="34" borderId="206" xfId="0" applyFont="1" applyFill="1" applyBorder="1" applyAlignment="1" applyProtection="1">
      <alignment horizontal="distributed" vertical="center"/>
      <protection/>
    </xf>
    <xf numFmtId="0" fontId="5" fillId="34" borderId="175" xfId="0" applyFont="1" applyFill="1" applyBorder="1" applyAlignment="1" applyProtection="1">
      <alignment horizontal="distributed" vertical="center"/>
      <protection/>
    </xf>
    <xf numFmtId="0" fontId="5" fillId="34" borderId="174" xfId="0" applyFont="1" applyFill="1" applyBorder="1" applyAlignment="1" applyProtection="1">
      <alignment horizontal="distributed" vertical="center"/>
      <protection/>
    </xf>
    <xf numFmtId="0" fontId="19" fillId="34" borderId="207" xfId="0" applyFont="1" applyFill="1" applyBorder="1" applyAlignment="1" applyProtection="1">
      <alignment horizontal="center" vertical="center"/>
      <protection/>
    </xf>
    <xf numFmtId="0" fontId="19" fillId="34" borderId="208" xfId="0" applyFont="1" applyFill="1" applyBorder="1" applyAlignment="1" applyProtection="1">
      <alignment horizontal="center" vertical="center"/>
      <protection/>
    </xf>
    <xf numFmtId="0" fontId="15" fillId="0" borderId="146" xfId="0" applyFont="1" applyFill="1" applyBorder="1" applyAlignment="1" applyProtection="1">
      <alignment horizontal="center" vertical="center"/>
      <protection locked="0"/>
    </xf>
    <xf numFmtId="0" fontId="15" fillId="0" borderId="66" xfId="0" applyFont="1" applyFill="1" applyBorder="1" applyAlignment="1" applyProtection="1">
      <alignment horizontal="center" vertical="center"/>
      <protection locked="0"/>
    </xf>
    <xf numFmtId="0" fontId="4" fillId="34" borderId="209" xfId="0" applyFont="1" applyFill="1" applyBorder="1" applyAlignment="1" applyProtection="1">
      <alignment horizontal="center" vertical="center"/>
      <protection/>
    </xf>
    <xf numFmtId="0" fontId="4" fillId="34" borderId="164" xfId="0" applyFont="1" applyFill="1" applyBorder="1" applyAlignment="1" applyProtection="1">
      <alignment horizontal="center" vertical="center"/>
      <protection hidden="1" locked="0"/>
    </xf>
    <xf numFmtId="0" fontId="4" fillId="34" borderId="192" xfId="0" applyFont="1" applyFill="1" applyBorder="1" applyAlignment="1" applyProtection="1">
      <alignment horizontal="center" vertical="center"/>
      <protection hidden="1"/>
    </xf>
    <xf numFmtId="0" fontId="4" fillId="33" borderId="154" xfId="0" applyFont="1" applyFill="1" applyBorder="1" applyAlignment="1" applyProtection="1">
      <alignment horizontal="center" vertical="center"/>
      <protection/>
    </xf>
    <xf numFmtId="0" fontId="4" fillId="33" borderId="210" xfId="0" applyFont="1" applyFill="1" applyBorder="1" applyAlignment="1" applyProtection="1">
      <alignment horizontal="center" vertical="center"/>
      <protection/>
    </xf>
    <xf numFmtId="0" fontId="18" fillId="33" borderId="64" xfId="0" applyFont="1" applyFill="1" applyBorder="1" applyAlignment="1" applyProtection="1">
      <alignment horizontal="center" vertical="center"/>
      <protection/>
    </xf>
    <xf numFmtId="0" fontId="18" fillId="33" borderId="211" xfId="0" applyFont="1" applyFill="1" applyBorder="1" applyAlignment="1" applyProtection="1">
      <alignment horizontal="center" vertical="center"/>
      <protection/>
    </xf>
    <xf numFmtId="0" fontId="19" fillId="33" borderId="186" xfId="0" applyFont="1" applyFill="1" applyBorder="1" applyAlignment="1" applyProtection="1">
      <alignment horizontal="distributed" vertical="center"/>
      <protection/>
    </xf>
    <xf numFmtId="0" fontId="19" fillId="33" borderId="19" xfId="0" applyFont="1" applyFill="1" applyBorder="1" applyAlignment="1" applyProtection="1">
      <alignment horizontal="distributed" vertical="center"/>
      <protection/>
    </xf>
    <xf numFmtId="0" fontId="19" fillId="33" borderId="207" xfId="0" applyFont="1" applyFill="1" applyBorder="1" applyAlignment="1" applyProtection="1">
      <alignment horizontal="center" vertical="center"/>
      <protection/>
    </xf>
    <xf numFmtId="0" fontId="19" fillId="33" borderId="208" xfId="0" applyFont="1" applyFill="1" applyBorder="1" applyAlignment="1" applyProtection="1">
      <alignment horizontal="center" vertical="center"/>
      <protection/>
    </xf>
    <xf numFmtId="0" fontId="19" fillId="33" borderId="212" xfId="0" applyFont="1" applyFill="1" applyBorder="1" applyAlignment="1" applyProtection="1">
      <alignment horizontal="center" vertical="center"/>
      <protection/>
    </xf>
    <xf numFmtId="0" fontId="18" fillId="33" borderId="145" xfId="0" applyFont="1" applyFill="1" applyBorder="1" applyAlignment="1" applyProtection="1">
      <alignment horizontal="center" vertical="center"/>
      <protection/>
    </xf>
    <xf numFmtId="0" fontId="18" fillId="33" borderId="189" xfId="0" applyFont="1" applyFill="1" applyBorder="1" applyAlignment="1" applyProtection="1">
      <alignment horizontal="center" vertical="center"/>
      <protection/>
    </xf>
    <xf numFmtId="0" fontId="17" fillId="33" borderId="64" xfId="0" applyFont="1" applyFill="1" applyBorder="1" applyAlignment="1" applyProtection="1">
      <alignment horizontal="center" vertical="center"/>
      <protection/>
    </xf>
    <xf numFmtId="0" fontId="17" fillId="33" borderId="211" xfId="0" applyFont="1" applyFill="1" applyBorder="1" applyAlignment="1" applyProtection="1">
      <alignment horizontal="center" vertical="center"/>
      <protection/>
    </xf>
    <xf numFmtId="0" fontId="5" fillId="33" borderId="154" xfId="0" applyFont="1" applyFill="1" applyBorder="1" applyAlignment="1" applyProtection="1">
      <alignment horizontal="center" vertical="center"/>
      <protection/>
    </xf>
    <xf numFmtId="0" fontId="5" fillId="33" borderId="210" xfId="0" applyFont="1" applyFill="1" applyBorder="1" applyAlignment="1" applyProtection="1">
      <alignment horizontal="center" vertical="center"/>
      <protection/>
    </xf>
    <xf numFmtId="0" fontId="17" fillId="33" borderId="145" xfId="0" applyFont="1" applyFill="1" applyBorder="1" applyAlignment="1" applyProtection="1">
      <alignment horizontal="center" vertical="center"/>
      <protection/>
    </xf>
    <xf numFmtId="0" fontId="17" fillId="33" borderId="189" xfId="0" applyFont="1" applyFill="1" applyBorder="1" applyAlignment="1" applyProtection="1">
      <alignment horizontal="center" vertical="center"/>
      <protection/>
    </xf>
    <xf numFmtId="0" fontId="5" fillId="33" borderId="171" xfId="0" applyFont="1" applyFill="1" applyBorder="1" applyAlignment="1" applyProtection="1">
      <alignment horizontal="center" vertical="center"/>
      <protection/>
    </xf>
    <xf numFmtId="0" fontId="5" fillId="33" borderId="172" xfId="0" applyFont="1" applyFill="1" applyBorder="1" applyAlignment="1" applyProtection="1">
      <alignment horizontal="center" vertical="center"/>
      <protection/>
    </xf>
    <xf numFmtId="0" fontId="19" fillId="33" borderId="147" xfId="0" applyFont="1" applyFill="1" applyBorder="1" applyAlignment="1" applyProtection="1">
      <alignment horizontal="center" vertical="center"/>
      <protection/>
    </xf>
    <xf numFmtId="0" fontId="19" fillId="33" borderId="205" xfId="0" applyFont="1" applyFill="1" applyBorder="1" applyAlignment="1" applyProtection="1">
      <alignment horizontal="center" vertical="center"/>
      <protection/>
    </xf>
    <xf numFmtId="0" fontId="5" fillId="33" borderId="167" xfId="0" applyFont="1" applyFill="1" applyBorder="1" applyAlignment="1" applyProtection="1">
      <alignment horizontal="center" vertical="center"/>
      <protection/>
    </xf>
    <xf numFmtId="0" fontId="5" fillId="33" borderId="168" xfId="0" applyFont="1" applyFill="1" applyBorder="1" applyAlignment="1" applyProtection="1">
      <alignment horizontal="center" vertical="center"/>
      <protection/>
    </xf>
    <xf numFmtId="0" fontId="5" fillId="0" borderId="139" xfId="0" applyFont="1" applyFill="1" applyBorder="1" applyAlignment="1" applyProtection="1">
      <alignment horizontal="center" vertical="center"/>
      <protection locked="0"/>
    </xf>
    <xf numFmtId="0" fontId="5" fillId="0" borderId="140" xfId="0" applyFont="1" applyFill="1" applyBorder="1" applyAlignment="1" applyProtection="1">
      <alignment horizontal="center" vertical="center"/>
      <protection locked="0"/>
    </xf>
    <xf numFmtId="0" fontId="19" fillId="34" borderId="134" xfId="0" applyFont="1" applyFill="1" applyBorder="1" applyAlignment="1" applyProtection="1">
      <alignment horizontal="center" vertical="center"/>
      <protection hidden="1" locked="0"/>
    </xf>
    <xf numFmtId="0" fontId="19" fillId="34" borderId="156" xfId="0" applyFont="1" applyFill="1" applyBorder="1" applyAlignment="1" applyProtection="1">
      <alignment horizontal="center" vertical="center"/>
      <protection hidden="1" locked="0"/>
    </xf>
    <xf numFmtId="0" fontId="19" fillId="34" borderId="135" xfId="0" applyFont="1" applyFill="1" applyBorder="1" applyAlignment="1" applyProtection="1">
      <alignment horizontal="center" vertical="center"/>
      <protection hidden="1" locked="0"/>
    </xf>
    <xf numFmtId="0" fontId="21" fillId="0" borderId="48" xfId="0" applyFont="1" applyFill="1" applyBorder="1" applyAlignment="1" applyProtection="1">
      <alignment horizontal="center" vertical="center"/>
      <protection hidden="1" locked="0"/>
    </xf>
    <xf numFmtId="0" fontId="21" fillId="0" borderId="137" xfId="0" applyFont="1" applyFill="1" applyBorder="1" applyAlignment="1" applyProtection="1">
      <alignment horizontal="center" vertical="center"/>
      <protection hidden="1" locked="0"/>
    </xf>
    <xf numFmtId="0" fontId="5" fillId="0" borderId="213" xfId="0" applyFont="1" applyFill="1" applyBorder="1" applyAlignment="1" applyProtection="1">
      <alignment horizontal="center" vertical="center"/>
      <protection locked="0"/>
    </xf>
    <xf numFmtId="0" fontId="5" fillId="0" borderId="137" xfId="0" applyFont="1" applyFill="1" applyBorder="1" applyAlignment="1" applyProtection="1">
      <alignment horizontal="center" vertical="center"/>
      <protection locked="0"/>
    </xf>
    <xf numFmtId="0" fontId="5" fillId="0" borderId="214" xfId="0" applyFont="1" applyFill="1" applyBorder="1" applyAlignment="1" applyProtection="1">
      <alignment horizontal="center" vertical="center"/>
      <protection locked="0"/>
    </xf>
    <xf numFmtId="0" fontId="5" fillId="34" borderId="186" xfId="0" applyFont="1" applyFill="1" applyBorder="1" applyAlignment="1" applyProtection="1">
      <alignment horizontal="distributed" vertical="center"/>
      <protection/>
    </xf>
    <xf numFmtId="0" fontId="5" fillId="34" borderId="149" xfId="0" applyFont="1" applyFill="1" applyBorder="1" applyAlignment="1" applyProtection="1">
      <alignment horizontal="distributed" vertical="center"/>
      <protection/>
    </xf>
    <xf numFmtId="0" fontId="5" fillId="34" borderId="19" xfId="0" applyFont="1" applyFill="1" applyBorder="1" applyAlignment="1" applyProtection="1">
      <alignment horizontal="distributed" vertical="center"/>
      <protection/>
    </xf>
    <xf numFmtId="0" fontId="5" fillId="0" borderId="13" xfId="0" applyFont="1" applyFill="1" applyBorder="1" applyAlignment="1" applyProtection="1">
      <alignment horizontal="center" vertical="center"/>
      <protection locked="0"/>
    </xf>
    <xf numFmtId="0" fontId="5" fillId="0" borderId="159" xfId="0" applyFont="1" applyFill="1" applyBorder="1" applyAlignment="1" applyProtection="1">
      <alignment horizontal="center" vertical="center"/>
      <protection locked="0"/>
    </xf>
    <xf numFmtId="0" fontId="5" fillId="0" borderId="153"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hidden="1" locked="0"/>
    </xf>
    <xf numFmtId="0" fontId="5" fillId="0" borderId="215" xfId="0" applyFont="1" applyBorder="1" applyAlignment="1" applyProtection="1">
      <alignment horizontal="center" vertical="center"/>
      <protection hidden="1"/>
    </xf>
    <xf numFmtId="0" fontId="5" fillId="0" borderId="216" xfId="0" applyFont="1" applyBorder="1" applyAlignment="1" applyProtection="1">
      <alignment horizontal="center" vertical="center"/>
      <protection hidden="1"/>
    </xf>
    <xf numFmtId="0" fontId="20" fillId="0" borderId="217" xfId="0" applyFont="1" applyBorder="1" applyAlignment="1" applyProtection="1">
      <alignment horizontal="center" vertical="center"/>
      <protection hidden="1"/>
    </xf>
    <xf numFmtId="0" fontId="20" fillId="0" borderId="218" xfId="0" applyFont="1" applyBorder="1" applyAlignment="1" applyProtection="1">
      <alignment horizontal="center" vertical="center"/>
      <protection hidden="1"/>
    </xf>
    <xf numFmtId="0" fontId="20" fillId="0" borderId="219" xfId="0" applyFont="1" applyBorder="1" applyAlignment="1" applyProtection="1">
      <alignment horizontal="center" vertical="center"/>
      <protection hidden="1"/>
    </xf>
    <xf numFmtId="0" fontId="5" fillId="0" borderId="0" xfId="0" applyFont="1" applyAlignment="1" applyProtection="1">
      <alignment horizontal="center"/>
      <protection hidden="1"/>
    </xf>
    <xf numFmtId="0" fontId="20" fillId="0" borderId="22" xfId="0" applyFont="1" applyBorder="1" applyAlignment="1" applyProtection="1">
      <alignment horizontal="center" vertical="center"/>
      <protection hidden="1"/>
    </xf>
    <xf numFmtId="0" fontId="20" fillId="0" borderId="162" xfId="0" applyFont="1" applyBorder="1" applyAlignment="1" applyProtection="1">
      <alignment horizontal="center" vertical="center"/>
      <protection hidden="1"/>
    </xf>
    <xf numFmtId="0" fontId="20" fillId="0" borderId="220" xfId="0" applyFont="1" applyBorder="1" applyAlignment="1" applyProtection="1">
      <alignment horizontal="center" vertical="center"/>
      <protection hidden="1"/>
    </xf>
    <xf numFmtId="0" fontId="5"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6" fillId="0" borderId="0" xfId="0" applyFont="1" applyFill="1" applyAlignment="1" applyProtection="1">
      <alignment horizontal="center" vertical="center" wrapText="1"/>
      <protection/>
    </xf>
    <xf numFmtId="0" fontId="5" fillId="0" borderId="0" xfId="0" applyFont="1" applyAlignment="1" applyProtection="1">
      <alignment horizontal="left" vertical="center" indent="1"/>
      <protection hidden="1"/>
    </xf>
    <xf numFmtId="0" fontId="9" fillId="0" borderId="19" xfId="0" applyFont="1" applyBorder="1" applyAlignment="1" applyProtection="1">
      <alignment horizontal="center" vertical="center"/>
      <protection hidden="1"/>
    </xf>
    <xf numFmtId="0" fontId="9" fillId="0" borderId="149"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5" fillId="0" borderId="145"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14" xfId="0" applyFont="1" applyBorder="1" applyAlignment="1" applyProtection="1">
      <alignment horizontal="center" vertical="center"/>
      <protection hidden="1"/>
    </xf>
    <xf numFmtId="58" fontId="5" fillId="0" borderId="0" xfId="0" applyNumberFormat="1" applyFont="1" applyAlignment="1" applyProtection="1">
      <alignment horizontal="center"/>
      <protection hidden="1"/>
    </xf>
    <xf numFmtId="0" fontId="5" fillId="0" borderId="0" xfId="0" applyFont="1" applyAlignment="1" applyProtection="1">
      <alignment horizontal="right"/>
      <protection hidden="1"/>
    </xf>
    <xf numFmtId="0" fontId="5" fillId="0" borderId="146" xfId="0" applyFont="1" applyBorder="1" applyAlignment="1" applyProtection="1">
      <alignment horizontal="center" vertical="center"/>
      <protection hidden="1"/>
    </xf>
    <xf numFmtId="0" fontId="5" fillId="0" borderId="66" xfId="0" applyFont="1" applyBorder="1" applyAlignment="1" applyProtection="1">
      <alignment horizontal="center" vertical="center"/>
      <protection hidden="1"/>
    </xf>
    <xf numFmtId="0" fontId="5" fillId="0" borderId="221" xfId="0" applyFont="1" applyBorder="1" applyAlignment="1" applyProtection="1">
      <alignment horizontal="center" vertical="center"/>
      <protection hidden="1"/>
    </xf>
    <xf numFmtId="0" fontId="20" fillId="0" borderId="19" xfId="0" applyFont="1" applyBorder="1" applyAlignment="1" applyProtection="1">
      <alignment horizontal="center" vertical="center"/>
      <protection hidden="1"/>
    </xf>
    <xf numFmtId="0" fontId="20" fillId="0" borderId="149" xfId="0" applyFont="1" applyBorder="1" applyAlignment="1" applyProtection="1">
      <alignment horizontal="center" vertical="center"/>
      <protection hidden="1"/>
    </xf>
    <xf numFmtId="0" fontId="20" fillId="0" borderId="222" xfId="0" applyFont="1" applyBorder="1" applyAlignment="1" applyProtection="1">
      <alignment horizontal="center" vertical="center"/>
      <protection hidden="1"/>
    </xf>
    <xf numFmtId="0" fontId="5" fillId="0" borderId="0" xfId="0" applyFont="1" applyAlignment="1" applyProtection="1">
      <alignment horizontal="left" vertical="top" wrapText="1" indent="1"/>
      <protection hidden="1"/>
    </xf>
    <xf numFmtId="0" fontId="20" fillId="0" borderId="217" xfId="0" applyFont="1" applyBorder="1" applyAlignment="1" applyProtection="1">
      <alignment horizontal="right" vertical="center"/>
      <protection hidden="1"/>
    </xf>
    <xf numFmtId="0" fontId="20" fillId="0" borderId="218" xfId="0" applyFont="1" applyBorder="1" applyAlignment="1" applyProtection="1">
      <alignment horizontal="right" vertical="center"/>
      <protection hidden="1"/>
    </xf>
    <xf numFmtId="0" fontId="4" fillId="0" borderId="19" xfId="0" applyFont="1" applyBorder="1" applyAlignment="1" applyProtection="1">
      <alignment horizontal="center" vertical="center"/>
      <protection hidden="1"/>
    </xf>
    <xf numFmtId="0" fontId="4" fillId="0" borderId="149" xfId="0" applyFont="1" applyBorder="1" applyAlignment="1" applyProtection="1">
      <alignment horizontal="center" vertical="center"/>
      <protection hidden="1"/>
    </xf>
    <xf numFmtId="0" fontId="15" fillId="0" borderId="217" xfId="0" applyFont="1" applyBorder="1" applyAlignment="1" applyProtection="1">
      <alignment horizontal="center" vertical="center"/>
      <protection hidden="1"/>
    </xf>
    <xf numFmtId="0" fontId="15" fillId="0" borderId="218" xfId="0" applyFont="1" applyBorder="1" applyAlignment="1" applyProtection="1">
      <alignment horizontal="center" vertical="center"/>
      <protection hidden="1"/>
    </xf>
    <xf numFmtId="0" fontId="5" fillId="0" borderId="12" xfId="0" applyFont="1" applyBorder="1" applyAlignment="1" applyProtection="1">
      <alignment horizontal="center" vertical="distributed" textRotation="255"/>
      <protection hidden="1"/>
    </xf>
    <xf numFmtId="0" fontId="5" fillId="0" borderId="145" xfId="0" applyFont="1" applyBorder="1" applyAlignment="1" applyProtection="1">
      <alignment horizontal="center" vertical="center"/>
      <protection hidden="1"/>
    </xf>
    <xf numFmtId="0" fontId="4" fillId="0" borderId="0" xfId="0" applyFont="1" applyAlignment="1" applyProtection="1">
      <alignment horizontal="left" vertical="top" wrapText="1"/>
      <protection hidden="1"/>
    </xf>
    <xf numFmtId="0" fontId="5" fillId="0" borderId="223" xfId="0" applyFont="1" applyBorder="1" applyAlignment="1" applyProtection="1">
      <alignment horizontal="center" vertical="center"/>
      <protection hidden="1"/>
    </xf>
    <xf numFmtId="0" fontId="5" fillId="0" borderId="218" xfId="0" applyFont="1" applyBorder="1" applyAlignment="1" applyProtection="1">
      <alignment horizontal="center" vertical="center"/>
      <protection hidden="1"/>
    </xf>
    <xf numFmtId="0" fontId="5" fillId="0" borderId="219"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8" fillId="0" borderId="0" xfId="0" applyFont="1" applyAlignment="1" applyProtection="1">
      <alignment horizontal="center" vertical="center"/>
      <protection hidden="1"/>
    </xf>
    <xf numFmtId="0" fontId="5" fillId="0" borderId="223" xfId="0" applyFont="1" applyBorder="1" applyAlignment="1" applyProtection="1">
      <alignment horizontal="distributed" vertical="center"/>
      <protection hidden="1"/>
    </xf>
    <xf numFmtId="0" fontId="5" fillId="0" borderId="217" xfId="0" applyFont="1" applyBorder="1" applyAlignment="1" applyProtection="1">
      <alignment horizontal="distributed" vertical="center"/>
      <protection hidden="1"/>
    </xf>
    <xf numFmtId="0" fontId="5" fillId="0" borderId="16" xfId="0" applyFont="1" applyBorder="1" applyAlignment="1" applyProtection="1">
      <alignment horizontal="center" vertical="center"/>
      <protection hidden="1"/>
    </xf>
    <xf numFmtId="0" fontId="5" fillId="0" borderId="199" xfId="0" applyFont="1" applyBorder="1" applyAlignment="1" applyProtection="1">
      <alignment horizontal="distributed" vertical="center"/>
      <protection hidden="1"/>
    </xf>
    <xf numFmtId="0" fontId="5" fillId="0" borderId="145" xfId="0" applyFont="1" applyBorder="1" applyAlignment="1" applyProtection="1">
      <alignment horizontal="distributed" vertical="center"/>
      <protection hidden="1"/>
    </xf>
    <xf numFmtId="0" fontId="15" fillId="0" borderId="218" xfId="0" applyFont="1" applyBorder="1" applyAlignment="1" applyProtection="1">
      <alignment horizontal="left" vertical="center"/>
      <protection hidden="1"/>
    </xf>
    <xf numFmtId="0" fontId="0" fillId="33" borderId="58" xfId="0" applyFill="1" applyBorder="1" applyAlignment="1" applyProtection="1">
      <alignment horizontal="center" vertical="center"/>
      <protection hidden="1"/>
    </xf>
    <xf numFmtId="0" fontId="2" fillId="33" borderId="55" xfId="0" applyFont="1" applyFill="1" applyBorder="1" applyAlignment="1" applyProtection="1">
      <alignment horizontal="center" vertical="center"/>
      <protection hidden="1"/>
    </xf>
    <xf numFmtId="0" fontId="2" fillId="33" borderId="72" xfId="0" applyFont="1" applyFill="1" applyBorder="1" applyAlignment="1" applyProtection="1">
      <alignment horizontal="center" vertical="center"/>
      <protection hidden="1"/>
    </xf>
    <xf numFmtId="0" fontId="2" fillId="33" borderId="56" xfId="0" applyFont="1" applyFill="1" applyBorder="1" applyAlignment="1" applyProtection="1">
      <alignment horizontal="center" vertical="center"/>
      <protection hidden="1"/>
    </xf>
    <xf numFmtId="0" fontId="3" fillId="33" borderId="224" xfId="0" applyFont="1" applyFill="1" applyBorder="1" applyAlignment="1" applyProtection="1">
      <alignment horizontal="center" vertical="center"/>
      <protection hidden="1"/>
    </xf>
    <xf numFmtId="0" fontId="3" fillId="33" borderId="68" xfId="0" applyFont="1" applyFill="1" applyBorder="1" applyAlignment="1" applyProtection="1">
      <alignment horizontal="center" vertical="center"/>
      <protection hidden="1"/>
    </xf>
    <xf numFmtId="9" fontId="2" fillId="33" borderId="31" xfId="42" applyFont="1" applyFill="1" applyBorder="1" applyAlignment="1" applyProtection="1">
      <alignment horizontal="center" vertical="center"/>
      <protection hidden="1"/>
    </xf>
    <xf numFmtId="0" fontId="2" fillId="33" borderId="225"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76" xfId="0" applyFont="1" applyFill="1" applyBorder="1" applyAlignment="1" applyProtection="1">
      <alignment horizontal="center" vertical="center"/>
      <protection hidden="1"/>
    </xf>
    <xf numFmtId="0" fontId="2" fillId="33" borderId="226" xfId="0" applyFont="1" applyFill="1" applyBorder="1" applyAlignment="1" applyProtection="1">
      <alignment horizontal="center" vertical="center"/>
      <protection hidden="1"/>
    </xf>
    <xf numFmtId="0" fontId="2" fillId="33" borderId="73" xfId="0" applyFont="1" applyFill="1" applyBorder="1" applyAlignment="1" applyProtection="1">
      <alignment horizontal="center" vertical="center"/>
      <protection hidden="1"/>
    </xf>
    <xf numFmtId="0" fontId="2" fillId="33" borderId="62" xfId="0" applyFont="1" applyFill="1" applyBorder="1" applyAlignment="1" applyProtection="1">
      <alignment horizontal="center" vertical="center"/>
      <protection hidden="1"/>
    </xf>
    <xf numFmtId="0" fontId="22" fillId="33" borderId="226" xfId="0" applyFont="1" applyFill="1" applyBorder="1" applyAlignment="1" applyProtection="1">
      <alignment horizontal="center" vertical="center"/>
      <protection hidden="1"/>
    </xf>
    <xf numFmtId="0" fontId="22" fillId="33" borderId="73" xfId="0" applyFont="1" applyFill="1" applyBorder="1" applyAlignment="1" applyProtection="1">
      <alignment horizontal="center" vertical="center"/>
      <protection hidden="1"/>
    </xf>
    <xf numFmtId="0" fontId="22" fillId="33" borderId="62" xfId="0" applyFont="1" applyFill="1" applyBorder="1" applyAlignment="1" applyProtection="1">
      <alignment horizontal="center" vertical="center"/>
      <protection hidden="1"/>
    </xf>
    <xf numFmtId="9" fontId="22" fillId="33" borderId="31" xfId="42" applyFont="1" applyFill="1" applyBorder="1" applyAlignment="1" applyProtection="1">
      <alignment horizontal="center" vertical="center"/>
      <protection hidden="1"/>
    </xf>
    <xf numFmtId="0" fontId="22" fillId="33" borderId="225"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71" xfId="0" applyFont="1" applyFill="1" applyBorder="1" applyAlignment="1" applyProtection="1">
      <alignment horizontal="center" vertical="center"/>
      <protection hidden="1"/>
    </xf>
    <xf numFmtId="0" fontId="22" fillId="33" borderId="57" xfId="0" applyFont="1" applyFill="1" applyBorder="1" applyAlignment="1" applyProtection="1">
      <alignment horizontal="center" vertical="center"/>
      <protection hidden="1"/>
    </xf>
    <xf numFmtId="0" fontId="22" fillId="33" borderId="82" xfId="0" applyFont="1" applyFill="1" applyBorder="1" applyAlignment="1" applyProtection="1">
      <alignment horizontal="center" vertical="center"/>
      <protection hidden="1"/>
    </xf>
    <xf numFmtId="0" fontId="3" fillId="0" borderId="226" xfId="0" applyFont="1" applyBorder="1" applyAlignment="1" applyProtection="1">
      <alignment horizontal="center" vertical="center"/>
      <protection hidden="1"/>
    </xf>
    <xf numFmtId="0" fontId="3" fillId="0" borderId="227" xfId="0" applyFont="1" applyBorder="1" applyAlignment="1" applyProtection="1">
      <alignment horizontal="center" vertical="center"/>
      <protection hidden="1"/>
    </xf>
    <xf numFmtId="0" fontId="3" fillId="0" borderId="90"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92"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225" xfId="0" applyFont="1" applyBorder="1" applyAlignment="1" applyProtection="1">
      <alignment horizontal="center" vertical="center"/>
      <protection hidden="1"/>
    </xf>
    <xf numFmtId="0" fontId="3" fillId="0" borderId="84" xfId="0" applyFont="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O46"/>
  <sheetViews>
    <sheetView tabSelected="1" view="pageBreakPreview" zoomScaleNormal="55" zoomScaleSheetLayoutView="100" zoomScalePageLayoutView="0" workbookViewId="0" topLeftCell="A1">
      <selection activeCell="D15" sqref="D15"/>
    </sheetView>
  </sheetViews>
  <sheetFormatPr defaultColWidth="9.00390625" defaultRowHeight="13.5" customHeight="1"/>
  <cols>
    <col min="1" max="1" width="3.00390625" style="3" customWidth="1"/>
    <col min="2" max="2" width="4.625" style="3" customWidth="1"/>
    <col min="3" max="3" width="10.25390625" style="3" customWidth="1"/>
    <col min="4" max="4" width="3.75390625" style="3" customWidth="1"/>
    <col min="5" max="12" width="7.375" style="3" customWidth="1"/>
    <col min="13" max="13" width="9.375" style="3" customWidth="1"/>
    <col min="14" max="14" width="21.00390625" style="3" customWidth="1"/>
    <col min="15" max="15" width="4.875" style="3" customWidth="1"/>
    <col min="16" max="16384" width="9.00390625" style="3" customWidth="1"/>
  </cols>
  <sheetData>
    <row r="1" ht="10.5" customHeight="1"/>
    <row r="2" spans="1:15" s="134" customFormat="1" ht="30" customHeight="1">
      <c r="A2" s="304" t="s">
        <v>180</v>
      </c>
      <c r="B2" s="304"/>
      <c r="C2" s="304"/>
      <c r="D2" s="304"/>
      <c r="E2" s="304"/>
      <c r="F2" s="304"/>
      <c r="G2" s="304"/>
      <c r="H2" s="304"/>
      <c r="I2" s="304"/>
      <c r="J2" s="304"/>
      <c r="K2" s="304"/>
      <c r="L2" s="304"/>
      <c r="M2" s="304"/>
      <c r="N2" s="304"/>
      <c r="O2" s="304"/>
    </row>
    <row r="4" spans="2:7" s="124" customFormat="1" ht="29.25" customHeight="1">
      <c r="B4" s="307" t="s">
        <v>153</v>
      </c>
      <c r="C4" s="307"/>
      <c r="D4" s="307"/>
      <c r="E4" s="307"/>
      <c r="F4" s="307"/>
      <c r="G4" s="307"/>
    </row>
    <row r="5" spans="2:3" s="2" customFormat="1" ht="13.5" customHeight="1">
      <c r="B5" s="121"/>
      <c r="C5" s="121"/>
    </row>
    <row r="6" spans="3:4" s="130" customFormat="1" ht="20.25" customHeight="1">
      <c r="C6" s="301" t="s">
        <v>155</v>
      </c>
      <c r="D6" s="301"/>
    </row>
    <row r="7" spans="2:14" s="124" customFormat="1" ht="23.25" customHeight="1">
      <c r="B7" s="126"/>
      <c r="C7" s="126"/>
      <c r="D7" s="295" t="s">
        <v>158</v>
      </c>
      <c r="E7" s="295"/>
      <c r="F7" s="295"/>
      <c r="G7" s="295"/>
      <c r="H7" s="295"/>
      <c r="I7" s="295"/>
      <c r="J7" s="295"/>
      <c r="K7" s="295"/>
      <c r="L7" s="295"/>
      <c r="M7" s="295"/>
      <c r="N7" s="295"/>
    </row>
    <row r="8" spans="2:14" s="124" customFormat="1" ht="23.25" customHeight="1">
      <c r="B8" s="126"/>
      <c r="C8" s="126"/>
      <c r="D8" s="299" t="s">
        <v>161</v>
      </c>
      <c r="E8" s="299"/>
      <c r="F8" s="299"/>
      <c r="G8" s="299"/>
      <c r="H8" s="299"/>
      <c r="I8" s="299"/>
      <c r="J8" s="299"/>
      <c r="K8" s="299"/>
      <c r="L8" s="299"/>
      <c r="M8" s="299"/>
      <c r="N8" s="299"/>
    </row>
    <row r="9" spans="3:14" s="130" customFormat="1" ht="23.25" customHeight="1">
      <c r="C9" s="135"/>
      <c r="D9" s="300" t="s">
        <v>162</v>
      </c>
      <c r="E9" s="300"/>
      <c r="F9" s="300"/>
      <c r="G9" s="300"/>
      <c r="H9" s="300"/>
      <c r="I9" s="300"/>
      <c r="J9" s="300"/>
      <c r="K9" s="300"/>
      <c r="L9" s="300"/>
      <c r="M9" s="300"/>
      <c r="N9" s="300"/>
    </row>
    <row r="10" spans="3:14" s="130" customFormat="1" ht="20.25" customHeight="1">
      <c r="C10" s="135"/>
      <c r="D10" s="132"/>
      <c r="E10" s="132"/>
      <c r="F10" s="132"/>
      <c r="G10" s="132"/>
      <c r="H10" s="132"/>
      <c r="I10" s="132"/>
      <c r="J10" s="132"/>
      <c r="K10" s="132"/>
      <c r="L10" s="132"/>
      <c r="M10" s="132"/>
      <c r="N10" s="132"/>
    </row>
    <row r="11" spans="3:4" s="130" customFormat="1" ht="20.25" customHeight="1">
      <c r="C11" s="301" t="s">
        <v>156</v>
      </c>
      <c r="D11" s="301"/>
    </row>
    <row r="12" spans="4:14" s="129" customFormat="1" ht="47.25" customHeight="1">
      <c r="D12" s="296" t="s">
        <v>218</v>
      </c>
      <c r="E12" s="296"/>
      <c r="F12" s="296"/>
      <c r="G12" s="296"/>
      <c r="H12" s="296"/>
      <c r="I12" s="296"/>
      <c r="J12" s="296"/>
      <c r="K12" s="296"/>
      <c r="L12" s="296"/>
      <c r="M12" s="296"/>
      <c r="N12" s="296"/>
    </row>
    <row r="13" spans="3:4" s="129" customFormat="1" ht="20.25" customHeight="1">
      <c r="C13" s="131"/>
      <c r="D13" s="132" t="s">
        <v>157</v>
      </c>
    </row>
    <row r="14" s="129" customFormat="1" ht="20.25" customHeight="1">
      <c r="D14" s="129" t="s">
        <v>196</v>
      </c>
    </row>
    <row r="15" spans="4:14" s="129" customFormat="1" ht="25.5" customHeight="1">
      <c r="D15" s="133" t="s">
        <v>247</v>
      </c>
      <c r="E15" s="133"/>
      <c r="F15" s="133"/>
      <c r="G15" s="133"/>
      <c r="H15" s="133"/>
      <c r="I15" s="133"/>
      <c r="J15" s="133"/>
      <c r="K15" s="133"/>
      <c r="L15" s="133"/>
      <c r="M15" s="133"/>
      <c r="N15" s="133"/>
    </row>
    <row r="16" s="2" customFormat="1" ht="13.5" customHeight="1"/>
    <row r="17" spans="2:7" s="124" customFormat="1" ht="29.25" customHeight="1">
      <c r="B17" s="307" t="s">
        <v>152</v>
      </c>
      <c r="C17" s="307"/>
      <c r="D17" s="307"/>
      <c r="E17" s="307"/>
      <c r="F17" s="307"/>
      <c r="G17" s="307"/>
    </row>
    <row r="18" spans="3:14" s="137" customFormat="1" ht="11.25" customHeight="1">
      <c r="C18" s="138"/>
      <c r="D18" s="133"/>
      <c r="E18" s="133"/>
      <c r="F18" s="133"/>
      <c r="G18" s="133"/>
      <c r="H18" s="133"/>
      <c r="I18" s="133"/>
      <c r="J18" s="133"/>
      <c r="K18" s="133"/>
      <c r="L18" s="133"/>
      <c r="M18" s="133"/>
      <c r="N18" s="133"/>
    </row>
    <row r="19" spans="3:14" s="137" customFormat="1" ht="18" customHeight="1">
      <c r="C19" s="138"/>
      <c r="D19" s="294" t="s">
        <v>171</v>
      </c>
      <c r="E19" s="294"/>
      <c r="F19" s="294"/>
      <c r="G19" s="294"/>
      <c r="H19" s="294"/>
      <c r="I19" s="294"/>
      <c r="J19" s="294"/>
      <c r="K19" s="294"/>
      <c r="L19" s="294"/>
      <c r="M19" s="294"/>
      <c r="N19" s="294"/>
    </row>
    <row r="20" spans="5:15" s="124" customFormat="1" ht="30" customHeight="1">
      <c r="E20" s="298" t="s">
        <v>244</v>
      </c>
      <c r="F20" s="298"/>
      <c r="G20" s="298"/>
      <c r="H20" s="298"/>
      <c r="I20" s="298"/>
      <c r="J20" s="298"/>
      <c r="K20" s="298"/>
      <c r="L20" s="298"/>
      <c r="M20" s="298"/>
      <c r="N20" s="298"/>
      <c r="O20" s="298"/>
    </row>
    <row r="21" spans="5:15" s="124" customFormat="1" ht="30" customHeight="1">
      <c r="E21" s="298" t="s">
        <v>245</v>
      </c>
      <c r="F21" s="298"/>
      <c r="G21" s="298"/>
      <c r="H21" s="298"/>
      <c r="I21" s="298"/>
      <c r="J21" s="298"/>
      <c r="K21" s="298"/>
      <c r="L21" s="298"/>
      <c r="M21" s="298"/>
      <c r="N21" s="298"/>
      <c r="O21" s="298"/>
    </row>
    <row r="22" spans="5:15" s="124" customFormat="1" ht="30" customHeight="1">
      <c r="E22" s="298" t="s">
        <v>246</v>
      </c>
      <c r="F22" s="298"/>
      <c r="G22" s="298"/>
      <c r="H22" s="298"/>
      <c r="I22" s="298"/>
      <c r="J22" s="298"/>
      <c r="K22" s="298"/>
      <c r="L22" s="298"/>
      <c r="M22" s="298"/>
      <c r="N22" s="298"/>
      <c r="O22" s="298"/>
    </row>
    <row r="23" s="2" customFormat="1" ht="12">
      <c r="D23" s="121" t="s">
        <v>184</v>
      </c>
    </row>
    <row r="24" s="2" customFormat="1" ht="12">
      <c r="D24" s="121"/>
    </row>
    <row r="25" spans="5:15" s="124" customFormat="1" ht="16.5" customHeight="1">
      <c r="E25" s="132"/>
      <c r="F25" s="132"/>
      <c r="G25" s="132"/>
      <c r="H25" s="132"/>
      <c r="I25" s="132"/>
      <c r="J25" s="132"/>
      <c r="K25" s="132"/>
      <c r="L25" s="132"/>
      <c r="M25" s="132"/>
      <c r="N25" s="132"/>
      <c r="O25" s="132"/>
    </row>
    <row r="26" spans="2:10" s="124" customFormat="1" ht="29.25" customHeight="1">
      <c r="B26" s="297" t="s">
        <v>172</v>
      </c>
      <c r="C26" s="297"/>
      <c r="D26" s="297"/>
      <c r="E26" s="297"/>
      <c r="F26" s="297"/>
      <c r="G26" s="297"/>
      <c r="H26" s="297"/>
      <c r="I26" s="126"/>
      <c r="J26" s="126"/>
    </row>
    <row r="27" spans="2:10" s="124" customFormat="1" ht="10.5" customHeight="1">
      <c r="B27" s="126"/>
      <c r="C27" s="126"/>
      <c r="D27" s="126"/>
      <c r="E27" s="126"/>
      <c r="F27" s="126"/>
      <c r="G27" s="126"/>
      <c r="H27" s="126"/>
      <c r="I27" s="126"/>
      <c r="J27" s="126"/>
    </row>
    <row r="28" spans="2:12" s="124" customFormat="1" ht="18" customHeight="1">
      <c r="B28" s="126"/>
      <c r="C28" s="126"/>
      <c r="D28" s="302" t="s">
        <v>158</v>
      </c>
      <c r="E28" s="302"/>
      <c r="F28" s="302"/>
      <c r="G28" s="302"/>
      <c r="H28" s="302"/>
      <c r="I28" s="302"/>
      <c r="J28" s="302"/>
      <c r="K28" s="302"/>
      <c r="L28" s="302"/>
    </row>
    <row r="29" spans="2:12" s="124" customFormat="1" ht="18" customHeight="1">
      <c r="B29" s="126"/>
      <c r="C29" s="126"/>
      <c r="D29" s="302" t="s">
        <v>159</v>
      </c>
      <c r="E29" s="302"/>
      <c r="F29" s="302"/>
      <c r="G29" s="302"/>
      <c r="H29" s="302"/>
      <c r="I29" s="302"/>
      <c r="J29" s="136"/>
      <c r="K29" s="136"/>
      <c r="L29" s="136"/>
    </row>
    <row r="30" spans="2:14" s="124" customFormat="1" ht="18" customHeight="1">
      <c r="B30" s="126"/>
      <c r="C30" s="126"/>
      <c r="D30" s="295" t="s">
        <v>173</v>
      </c>
      <c r="E30" s="295"/>
      <c r="F30" s="295"/>
      <c r="G30" s="295"/>
      <c r="H30" s="295"/>
      <c r="I30" s="295"/>
      <c r="J30" s="295"/>
      <c r="K30" s="295"/>
      <c r="L30" s="295"/>
      <c r="M30" s="295"/>
      <c r="N30" s="295"/>
    </row>
    <row r="31" spans="2:14" s="2" customFormat="1" ht="18" customHeight="1">
      <c r="B31" s="122"/>
      <c r="C31" s="122"/>
      <c r="D31" s="136"/>
      <c r="E31" s="136"/>
      <c r="F31" s="136"/>
      <c r="G31" s="136"/>
      <c r="H31" s="136"/>
      <c r="I31" s="136"/>
      <c r="J31" s="136"/>
      <c r="K31" s="136"/>
      <c r="L31" s="136"/>
      <c r="M31" s="136"/>
      <c r="N31" s="136"/>
    </row>
    <row r="32" spans="2:10" s="123" customFormat="1" ht="29.25" customHeight="1">
      <c r="B32" s="297" t="s">
        <v>154</v>
      </c>
      <c r="C32" s="297"/>
      <c r="D32" s="297"/>
      <c r="E32" s="297"/>
      <c r="F32" s="297"/>
      <c r="G32" s="297"/>
      <c r="H32" s="297"/>
      <c r="I32" s="125"/>
      <c r="J32" s="125"/>
    </row>
    <row r="33" spans="2:14" s="124" customFormat="1" ht="19.5" customHeight="1">
      <c r="B33" s="126"/>
      <c r="C33" s="126"/>
      <c r="D33" s="295" t="s">
        <v>174</v>
      </c>
      <c r="E33" s="295"/>
      <c r="F33" s="295"/>
      <c r="G33" s="295"/>
      <c r="H33" s="295"/>
      <c r="I33" s="295"/>
      <c r="J33" s="295"/>
      <c r="K33" s="295"/>
      <c r="L33" s="295"/>
      <c r="M33" s="295"/>
      <c r="N33" s="295"/>
    </row>
    <row r="34" spans="2:14" s="124" customFormat="1" ht="19.5" customHeight="1">
      <c r="B34" s="126"/>
      <c r="C34" s="126"/>
      <c r="D34" s="295" t="s">
        <v>220</v>
      </c>
      <c r="E34" s="295"/>
      <c r="F34" s="295"/>
      <c r="G34" s="295"/>
      <c r="H34" s="295"/>
      <c r="I34" s="295"/>
      <c r="J34" s="295"/>
      <c r="K34" s="295"/>
      <c r="L34" s="295"/>
      <c r="M34" s="295"/>
      <c r="N34" s="295"/>
    </row>
    <row r="35" s="124" customFormat="1" ht="14.25" customHeight="1"/>
    <row r="36" ht="18" customHeight="1">
      <c r="E36" s="3" t="s">
        <v>219</v>
      </c>
    </row>
    <row r="37" spans="5:15" s="124" customFormat="1" ht="6" customHeight="1">
      <c r="E37" s="132"/>
      <c r="F37" s="132"/>
      <c r="G37" s="132"/>
      <c r="H37" s="132"/>
      <c r="I37" s="132"/>
      <c r="J37" s="132"/>
      <c r="K37" s="132"/>
      <c r="L37" s="132"/>
      <c r="M37" s="132"/>
      <c r="N37" s="132"/>
      <c r="O37" s="132"/>
    </row>
    <row r="38" spans="5:15" s="124" customFormat="1" ht="30" customHeight="1">
      <c r="E38" s="300" t="s">
        <v>175</v>
      </c>
      <c r="F38" s="300"/>
      <c r="G38" s="300"/>
      <c r="H38" s="300"/>
      <c r="I38" s="300"/>
      <c r="J38" s="300"/>
      <c r="K38" s="300"/>
      <c r="L38" s="300"/>
      <c r="M38" s="300"/>
      <c r="N38" s="300"/>
      <c r="O38" s="300"/>
    </row>
    <row r="39" spans="3:11" s="2" customFormat="1" ht="39" customHeight="1">
      <c r="C39" s="128"/>
      <c r="D39" s="128"/>
      <c r="E39" s="305" t="s">
        <v>176</v>
      </c>
      <c r="F39" s="305"/>
      <c r="G39" s="305"/>
      <c r="H39" s="305"/>
      <c r="I39" s="305"/>
      <c r="J39" s="305"/>
      <c r="K39" s="305"/>
    </row>
    <row r="40" spans="1:11" s="2" customFormat="1" ht="27" customHeight="1">
      <c r="A40" s="5"/>
      <c r="C40" s="127"/>
      <c r="D40" s="127"/>
      <c r="E40" s="306"/>
      <c r="F40" s="306"/>
      <c r="G40" s="306"/>
      <c r="H40" s="306"/>
      <c r="I40" s="306"/>
      <c r="J40" s="306"/>
      <c r="K40" s="306"/>
    </row>
    <row r="41" ht="27" customHeight="1"/>
    <row r="42" spans="2:10" s="123" customFormat="1" ht="29.25" customHeight="1">
      <c r="B42" s="297" t="s">
        <v>177</v>
      </c>
      <c r="C42" s="297"/>
      <c r="D42" s="297"/>
      <c r="E42" s="297"/>
      <c r="F42" s="297"/>
      <c r="G42" s="297"/>
      <c r="H42" s="297"/>
      <c r="I42" s="125"/>
      <c r="J42" s="125"/>
    </row>
    <row r="43" s="2" customFormat="1" ht="13.5" customHeight="1"/>
    <row r="44" spans="4:14" s="2" customFormat="1" ht="29.25" customHeight="1">
      <c r="D44" s="293" t="s">
        <v>178</v>
      </c>
      <c r="E44" s="293"/>
      <c r="F44" s="293"/>
      <c r="G44" s="293"/>
      <c r="H44" s="293"/>
      <c r="I44" s="293"/>
      <c r="J44" s="293"/>
      <c r="K44" s="293"/>
      <c r="L44" s="293"/>
      <c r="M44" s="293"/>
      <c r="N44" s="293"/>
    </row>
    <row r="45" s="2" customFormat="1" ht="13.5" customHeight="1">
      <c r="C45" s="4"/>
    </row>
    <row r="46" spans="4:14" s="2" customFormat="1" ht="29.25" customHeight="1">
      <c r="D46" s="303" t="s">
        <v>179</v>
      </c>
      <c r="E46" s="303"/>
      <c r="F46" s="303"/>
      <c r="G46" s="303"/>
      <c r="H46" s="303"/>
      <c r="I46" s="303"/>
      <c r="J46" s="303"/>
      <c r="K46" s="303"/>
      <c r="L46" s="303"/>
      <c r="M46" s="303"/>
      <c r="N46" s="303"/>
    </row>
    <row r="47" s="2" customFormat="1" ht="13.5" customHeight="1"/>
  </sheetData>
  <sheetProtection selectLockedCells="1" selectUnlockedCells="1"/>
  <mergeCells count="26">
    <mergeCell ref="D46:N46"/>
    <mergeCell ref="A2:O2"/>
    <mergeCell ref="E38:O38"/>
    <mergeCell ref="E39:K39"/>
    <mergeCell ref="E40:K40"/>
    <mergeCell ref="B42:H42"/>
    <mergeCell ref="B4:G4"/>
    <mergeCell ref="B17:G17"/>
    <mergeCell ref="B26:H26"/>
    <mergeCell ref="C6:D6"/>
    <mergeCell ref="D8:N8"/>
    <mergeCell ref="D7:N7"/>
    <mergeCell ref="D9:N9"/>
    <mergeCell ref="C11:D11"/>
    <mergeCell ref="D28:L28"/>
    <mergeCell ref="D29:I29"/>
    <mergeCell ref="E20:O20"/>
    <mergeCell ref="E21:O21"/>
    <mergeCell ref="D44:N44"/>
    <mergeCell ref="D19:N19"/>
    <mergeCell ref="D30:N30"/>
    <mergeCell ref="D33:N33"/>
    <mergeCell ref="D12:N12"/>
    <mergeCell ref="B32:H32"/>
    <mergeCell ref="D34:N34"/>
    <mergeCell ref="E22:O22"/>
  </mergeCells>
  <printOptions/>
  <pageMargins left="0.1968503937007874" right="0.1968503937007874" top="0.3937007874015748" bottom="0.3937007874015748" header="0" footer="0"/>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rgb="FF0070C0"/>
  </sheetPr>
  <dimension ref="A1:CK215"/>
  <sheetViews>
    <sheetView zoomScale="115" zoomScaleNormal="115" zoomScalePageLayoutView="0" workbookViewId="0" topLeftCell="A1">
      <selection activeCell="F5" sqref="F5:I5"/>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8" width="7.875" style="6" customWidth="1"/>
    <col min="9" max="9" width="4.25390625" style="6" customWidth="1"/>
    <col min="10" max="10" width="3.50390625" style="6" customWidth="1"/>
    <col min="11" max="11" width="3.875" style="6" hidden="1" customWidth="1"/>
    <col min="12" max="14" width="3.125" style="6" customWidth="1"/>
    <col min="15" max="16" width="4.25390625" style="6" customWidth="1"/>
    <col min="17" max="17" width="1.875" style="6" customWidth="1"/>
    <col min="18" max="18" width="1.25" style="6" customWidth="1"/>
    <col min="19" max="19" width="3.375" style="6" customWidth="1"/>
    <col min="20" max="22" width="5.375" style="6" customWidth="1"/>
    <col min="23" max="28" width="3.125" style="6" customWidth="1"/>
    <col min="29" max="29" width="4.50390625" style="6" bestFit="1"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3.75" customHeight="1" thickBot="1">
      <c r="B1" s="7"/>
      <c r="C1" s="7"/>
      <c r="D1" s="7"/>
      <c r="E1" s="468" t="s">
        <v>248</v>
      </c>
      <c r="F1" s="468"/>
      <c r="G1" s="469"/>
      <c r="H1" s="469"/>
      <c r="I1" s="469"/>
      <c r="J1" s="469"/>
      <c r="K1" s="469"/>
      <c r="L1" s="469"/>
      <c r="M1" s="469"/>
      <c r="N1" s="469"/>
      <c r="O1" s="469"/>
      <c r="P1" s="469"/>
      <c r="Q1" s="469"/>
      <c r="R1" s="469"/>
      <c r="S1" s="469"/>
      <c r="T1" s="469"/>
      <c r="U1" s="469"/>
      <c r="V1" s="469"/>
      <c r="W1" s="469"/>
      <c r="X1" s="469"/>
      <c r="Y1" s="469"/>
      <c r="Z1" s="469"/>
      <c r="AA1" s="469"/>
      <c r="AB1" s="469"/>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317" t="s">
        <v>214</v>
      </c>
      <c r="C2" s="318"/>
      <c r="D2" s="318"/>
      <c r="E2" s="318"/>
      <c r="F2" s="319"/>
      <c r="G2" s="320"/>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427" t="s">
        <v>46</v>
      </c>
      <c r="C3" s="428"/>
      <c r="D3" s="428"/>
      <c r="E3" s="429"/>
      <c r="F3" s="385"/>
      <c r="G3" s="386"/>
      <c r="H3" s="386"/>
      <c r="I3" s="387"/>
      <c r="J3" s="462" t="s">
        <v>147</v>
      </c>
      <c r="K3" s="463"/>
      <c r="L3" s="463"/>
      <c r="M3" s="463"/>
      <c r="N3" s="463"/>
      <c r="O3" s="464"/>
      <c r="P3" s="459" t="s">
        <v>7</v>
      </c>
      <c r="Q3" s="7"/>
      <c r="R3" s="8"/>
      <c r="S3" s="465" t="s">
        <v>48</v>
      </c>
      <c r="T3" s="465"/>
      <c r="U3" s="465"/>
      <c r="V3" s="465"/>
      <c r="W3" s="465"/>
      <c r="X3" s="465"/>
      <c r="Y3" s="465"/>
      <c r="Z3" s="465"/>
      <c r="AA3" s="465"/>
      <c r="AB3" s="465"/>
      <c r="AC3" s="68"/>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470" t="s">
        <v>1</v>
      </c>
      <c r="C4" s="471"/>
      <c r="D4" s="471"/>
      <c r="E4" s="472"/>
      <c r="F4" s="478"/>
      <c r="G4" s="479"/>
      <c r="H4" s="149"/>
      <c r="I4" s="150" t="s">
        <v>146</v>
      </c>
      <c r="J4" s="391"/>
      <c r="K4" s="392"/>
      <c r="L4" s="392"/>
      <c r="M4" s="392"/>
      <c r="N4" s="392"/>
      <c r="O4" s="393"/>
      <c r="P4" s="460"/>
      <c r="Q4" s="9"/>
      <c r="R4" s="10">
        <v>0</v>
      </c>
      <c r="S4" s="329" t="s">
        <v>215</v>
      </c>
      <c r="T4" s="330"/>
      <c r="U4" s="330"/>
      <c r="V4" s="330"/>
      <c r="W4" s="330"/>
      <c r="X4" s="330"/>
      <c r="Y4" s="330"/>
      <c r="Z4" s="330"/>
      <c r="AA4" s="330"/>
      <c r="AB4" s="330"/>
      <c r="AC4" s="69"/>
      <c r="AD4" s="7"/>
      <c r="AE4" s="417"/>
      <c r="AF4" s="417"/>
      <c r="AG4" s="417"/>
      <c r="AH4" s="41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30" t="s">
        <v>45</v>
      </c>
      <c r="C5" s="431"/>
      <c r="D5" s="431"/>
      <c r="E5" s="432"/>
      <c r="F5" s="394"/>
      <c r="G5" s="395"/>
      <c r="H5" s="395"/>
      <c r="I5" s="396"/>
      <c r="J5" s="388" t="s">
        <v>47</v>
      </c>
      <c r="K5" s="389"/>
      <c r="L5" s="389"/>
      <c r="M5" s="389"/>
      <c r="N5" s="389"/>
      <c r="O5" s="390"/>
      <c r="P5" s="460"/>
      <c r="Q5" s="9"/>
      <c r="R5" s="10"/>
      <c r="S5" s="330"/>
      <c r="T5" s="330"/>
      <c r="U5" s="330"/>
      <c r="V5" s="330"/>
      <c r="W5" s="330"/>
      <c r="X5" s="330"/>
      <c r="Y5" s="330"/>
      <c r="Z5" s="330"/>
      <c r="AA5" s="330"/>
      <c r="AB5" s="330"/>
      <c r="AC5" s="69"/>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thickBot="1">
      <c r="B6" s="473" t="s">
        <v>3</v>
      </c>
      <c r="C6" s="474"/>
      <c r="D6" s="474"/>
      <c r="E6" s="475"/>
      <c r="F6" s="372"/>
      <c r="G6" s="373"/>
      <c r="H6" s="373"/>
      <c r="I6" s="374"/>
      <c r="J6" s="418" t="s">
        <v>5</v>
      </c>
      <c r="K6" s="419"/>
      <c r="L6" s="420"/>
      <c r="M6" s="11"/>
      <c r="N6" s="380" t="s">
        <v>6</v>
      </c>
      <c r="O6" s="416"/>
      <c r="P6" s="460"/>
      <c r="Q6" s="9"/>
      <c r="R6" s="10"/>
      <c r="S6" s="330"/>
      <c r="T6" s="330"/>
      <c r="U6" s="330"/>
      <c r="V6" s="330"/>
      <c r="W6" s="330"/>
      <c r="X6" s="330"/>
      <c r="Y6" s="330"/>
      <c r="Z6" s="330"/>
      <c r="AA6" s="330"/>
      <c r="AB6" s="330"/>
      <c r="AC6" s="6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Top="1">
      <c r="B7" s="437" t="s">
        <v>8</v>
      </c>
      <c r="C7" s="438"/>
      <c r="D7" s="439"/>
      <c r="E7" s="380" t="s">
        <v>76</v>
      </c>
      <c r="F7" s="381"/>
      <c r="G7" s="381"/>
      <c r="H7" s="381"/>
      <c r="I7" s="378" t="s">
        <v>4</v>
      </c>
      <c r="J7" s="421"/>
      <c r="K7" s="422"/>
      <c r="L7" s="423"/>
      <c r="M7" s="11"/>
      <c r="N7" s="382" t="s">
        <v>10</v>
      </c>
      <c r="O7" s="466" t="s">
        <v>11</v>
      </c>
      <c r="P7" s="460"/>
      <c r="Q7" s="9"/>
      <c r="R7" s="10"/>
      <c r="S7" s="330"/>
      <c r="T7" s="330"/>
      <c r="U7" s="330"/>
      <c r="V7" s="330"/>
      <c r="W7" s="330"/>
      <c r="X7" s="330"/>
      <c r="Y7" s="330"/>
      <c r="Z7" s="330"/>
      <c r="AA7" s="330"/>
      <c r="AB7" s="330"/>
      <c r="AC7" s="6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thickBot="1">
      <c r="B8" s="440"/>
      <c r="C8" s="441"/>
      <c r="D8" s="442"/>
      <c r="E8" s="476" t="s">
        <v>9</v>
      </c>
      <c r="F8" s="477"/>
      <c r="G8" s="477"/>
      <c r="H8" s="477"/>
      <c r="I8" s="379"/>
      <c r="J8" s="424"/>
      <c r="K8" s="425"/>
      <c r="L8" s="426"/>
      <c r="M8" s="12"/>
      <c r="N8" s="383"/>
      <c r="O8" s="467"/>
      <c r="P8" s="461"/>
      <c r="Q8" s="9"/>
      <c r="R8" s="10"/>
      <c r="S8" s="330"/>
      <c r="T8" s="330"/>
      <c r="U8" s="330"/>
      <c r="V8" s="330"/>
      <c r="W8" s="330"/>
      <c r="X8" s="330"/>
      <c r="Y8" s="330"/>
      <c r="Z8" s="330"/>
      <c r="AA8" s="330"/>
      <c r="AB8" s="330"/>
      <c r="AC8" s="6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82" ht="12.75" customHeight="1">
      <c r="A9" s="445">
        <f>IF(C9=TRUE,"①",1)</f>
        <v>1</v>
      </c>
      <c r="B9" s="406">
        <f>IF(D9=TRUE,"①",1)</f>
        <v>1</v>
      </c>
      <c r="C9" s="443"/>
      <c r="D9" s="444" t="b">
        <v>0</v>
      </c>
      <c r="E9" s="140"/>
      <c r="F9" s="77"/>
      <c r="G9" s="78"/>
      <c r="H9" s="78"/>
      <c r="I9" s="398"/>
      <c r="J9" s="400"/>
      <c r="K9" s="377" t="b">
        <v>0</v>
      </c>
      <c r="L9" s="397">
        <f>IF(K9=TRUE,"○","")</f>
      </c>
      <c r="M9" s="384">
        <f>IF(L9="○",A9,"")</f>
      </c>
      <c r="N9" s="384"/>
      <c r="O9" s="358"/>
      <c r="P9" s="362"/>
      <c r="Q9" s="9"/>
      <c r="R9" s="10"/>
      <c r="S9" s="330"/>
      <c r="T9" s="330"/>
      <c r="U9" s="330"/>
      <c r="V9" s="330"/>
      <c r="W9" s="330"/>
      <c r="X9" s="330"/>
      <c r="Y9" s="330"/>
      <c r="Z9" s="330"/>
      <c r="AA9" s="330"/>
      <c r="AB9" s="330"/>
      <c r="AC9" s="6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446"/>
      <c r="B10" s="407"/>
      <c r="C10" s="411"/>
      <c r="D10" s="413"/>
      <c r="E10" s="141"/>
      <c r="F10" s="79"/>
      <c r="G10" s="79"/>
      <c r="H10" s="79"/>
      <c r="I10" s="399"/>
      <c r="J10" s="401"/>
      <c r="K10" s="369"/>
      <c r="L10" s="314"/>
      <c r="M10" s="313"/>
      <c r="N10" s="313"/>
      <c r="O10" s="359"/>
      <c r="P10" s="363"/>
      <c r="Q10" s="9"/>
      <c r="R10" s="10"/>
      <c r="S10" s="330"/>
      <c r="T10" s="330"/>
      <c r="U10" s="330"/>
      <c r="V10" s="330"/>
      <c r="W10" s="330"/>
      <c r="X10" s="330"/>
      <c r="Y10" s="330"/>
      <c r="Z10" s="330"/>
      <c r="AA10" s="330"/>
      <c r="AB10" s="330"/>
      <c r="AC10" s="6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433">
        <f>IF(C11=TRUE,"②",2)</f>
        <v>2</v>
      </c>
      <c r="B11" s="408">
        <f>IF(D11=TRUE,"②",2)</f>
        <v>2</v>
      </c>
      <c r="C11" s="410"/>
      <c r="D11" s="412" t="b">
        <v>0</v>
      </c>
      <c r="E11" s="140"/>
      <c r="F11" s="80"/>
      <c r="G11" s="80"/>
      <c r="H11" s="80"/>
      <c r="I11" s="375"/>
      <c r="J11" s="370"/>
      <c r="K11" s="368" t="b">
        <v>0</v>
      </c>
      <c r="L11" s="310">
        <f>IF(K11=TRUE,"○","")</f>
      </c>
      <c r="M11" s="312">
        <f>IF(L11="○",A11,"")</f>
      </c>
      <c r="N11" s="312"/>
      <c r="O11" s="331"/>
      <c r="P11" s="360"/>
      <c r="Q11" s="9"/>
      <c r="R11" s="10"/>
      <c r="S11" s="330"/>
      <c r="T11" s="330"/>
      <c r="U11" s="330"/>
      <c r="V11" s="330"/>
      <c r="W11" s="330"/>
      <c r="X11" s="330"/>
      <c r="Y11" s="330"/>
      <c r="Z11" s="330"/>
      <c r="AA11" s="330"/>
      <c r="AB11" s="330"/>
      <c r="AC11" s="6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46"/>
      <c r="B12" s="407"/>
      <c r="C12" s="411"/>
      <c r="D12" s="413"/>
      <c r="E12" s="141"/>
      <c r="F12" s="81"/>
      <c r="G12" s="81"/>
      <c r="H12" s="82"/>
      <c r="I12" s="376"/>
      <c r="J12" s="371"/>
      <c r="K12" s="369"/>
      <c r="L12" s="314"/>
      <c r="M12" s="313"/>
      <c r="N12" s="313"/>
      <c r="O12" s="332"/>
      <c r="P12" s="361"/>
      <c r="Q12" s="9"/>
      <c r="R12" s="10"/>
      <c r="S12" s="330"/>
      <c r="T12" s="330"/>
      <c r="U12" s="330"/>
      <c r="V12" s="330"/>
      <c r="W12" s="330"/>
      <c r="X12" s="330"/>
      <c r="Y12" s="330"/>
      <c r="Z12" s="330"/>
      <c r="AA12" s="330"/>
      <c r="AB12" s="330"/>
      <c r="AC12" s="6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433">
        <f>IF(C13=TRUE,"③",3)</f>
        <v>3</v>
      </c>
      <c r="B13" s="408">
        <f>IF(D13=TRUE,"③",3)</f>
        <v>3</v>
      </c>
      <c r="C13" s="410"/>
      <c r="D13" s="412" t="b">
        <v>0</v>
      </c>
      <c r="E13" s="140"/>
      <c r="F13" s="80"/>
      <c r="G13" s="80"/>
      <c r="H13" s="83"/>
      <c r="I13" s="375"/>
      <c r="J13" s="401"/>
      <c r="K13" s="368" t="b">
        <v>0</v>
      </c>
      <c r="L13" s="310">
        <f>IF(K13=TRUE,"○","")</f>
      </c>
      <c r="M13" s="312">
        <f>IF(L13="○",A13,"")</f>
      </c>
      <c r="N13" s="312"/>
      <c r="O13" s="359"/>
      <c r="P13" s="363"/>
      <c r="Q13" s="9"/>
      <c r="R13" s="10"/>
      <c r="S13" s="330"/>
      <c r="T13" s="330"/>
      <c r="U13" s="330"/>
      <c r="V13" s="330"/>
      <c r="W13" s="330"/>
      <c r="X13" s="330"/>
      <c r="Y13" s="330"/>
      <c r="Z13" s="330"/>
      <c r="AA13" s="330"/>
      <c r="AB13" s="330"/>
      <c r="AC13" s="6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34"/>
      <c r="B14" s="409"/>
      <c r="C14" s="411"/>
      <c r="D14" s="413"/>
      <c r="E14" s="141"/>
      <c r="F14" s="81"/>
      <c r="G14" s="81"/>
      <c r="H14" s="82"/>
      <c r="I14" s="376"/>
      <c r="J14" s="401"/>
      <c r="K14" s="369"/>
      <c r="L14" s="314"/>
      <c r="M14" s="313"/>
      <c r="N14" s="313"/>
      <c r="O14" s="359"/>
      <c r="P14" s="363"/>
      <c r="Q14" s="9"/>
      <c r="R14" s="10"/>
      <c r="S14" s="330"/>
      <c r="T14" s="330"/>
      <c r="U14" s="330"/>
      <c r="V14" s="330"/>
      <c r="W14" s="330"/>
      <c r="X14" s="330"/>
      <c r="Y14" s="330"/>
      <c r="Z14" s="330"/>
      <c r="AA14" s="330"/>
      <c r="AB14" s="330"/>
      <c r="AC14" s="6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33">
        <f>IF(C15=TRUE,"④",4)</f>
        <v>4</v>
      </c>
      <c r="B15" s="408">
        <f>IF(D15=TRUE,"④",4)</f>
        <v>4</v>
      </c>
      <c r="C15" s="410"/>
      <c r="D15" s="412" t="b">
        <v>0</v>
      </c>
      <c r="E15" s="140"/>
      <c r="F15" s="80"/>
      <c r="G15" s="80"/>
      <c r="H15" s="80"/>
      <c r="I15" s="375"/>
      <c r="J15" s="370"/>
      <c r="K15" s="368" t="b">
        <v>0</v>
      </c>
      <c r="L15" s="310">
        <f>IF(K15=TRUE,"○","")</f>
      </c>
      <c r="M15" s="312">
        <f>IF(L15="○",A15,"")</f>
      </c>
      <c r="N15" s="312"/>
      <c r="O15" s="331"/>
      <c r="P15" s="360"/>
      <c r="Q15" s="9"/>
      <c r="R15" s="10"/>
      <c r="S15" s="330"/>
      <c r="T15" s="330"/>
      <c r="U15" s="330"/>
      <c r="V15" s="330"/>
      <c r="W15" s="330"/>
      <c r="X15" s="330"/>
      <c r="Y15" s="330"/>
      <c r="Z15" s="330"/>
      <c r="AA15" s="330"/>
      <c r="AB15" s="330"/>
      <c r="AC15" s="6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34"/>
      <c r="B16" s="409"/>
      <c r="C16" s="411"/>
      <c r="D16" s="413"/>
      <c r="E16" s="141"/>
      <c r="F16" s="84"/>
      <c r="G16" s="84"/>
      <c r="H16" s="84"/>
      <c r="I16" s="376"/>
      <c r="J16" s="371"/>
      <c r="K16" s="369"/>
      <c r="L16" s="314"/>
      <c r="M16" s="313"/>
      <c r="N16" s="313"/>
      <c r="O16" s="332"/>
      <c r="P16" s="361"/>
      <c r="Q16" s="9"/>
      <c r="R16" s="10"/>
      <c r="S16" s="330"/>
      <c r="T16" s="330"/>
      <c r="U16" s="330"/>
      <c r="V16" s="330"/>
      <c r="W16" s="330"/>
      <c r="X16" s="330"/>
      <c r="Y16" s="330"/>
      <c r="Z16" s="330"/>
      <c r="AA16" s="330"/>
      <c r="AB16" s="330"/>
      <c r="AC16" s="6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46">
        <f>IF(C17=TRUE,"⑤",5)</f>
        <v>5</v>
      </c>
      <c r="B17" s="407">
        <f>IF(D17=TRUE,"⑤",5)</f>
        <v>5</v>
      </c>
      <c r="C17" s="410"/>
      <c r="D17" s="412" t="b">
        <v>0</v>
      </c>
      <c r="E17" s="140"/>
      <c r="F17" s="85"/>
      <c r="G17" s="85"/>
      <c r="H17" s="85"/>
      <c r="I17" s="375"/>
      <c r="J17" s="401"/>
      <c r="K17" s="368" t="b">
        <v>0</v>
      </c>
      <c r="L17" s="310">
        <f>IF(K17=TRUE,"○","")</f>
      </c>
      <c r="M17" s="312">
        <f>IF(L17="○",A17,"")</f>
      </c>
      <c r="N17" s="312"/>
      <c r="O17" s="359"/>
      <c r="P17" s="363"/>
      <c r="Q17" s="9"/>
      <c r="R17" s="10"/>
      <c r="S17" s="330"/>
      <c r="T17" s="330"/>
      <c r="U17" s="330"/>
      <c r="V17" s="330"/>
      <c r="W17" s="330"/>
      <c r="X17" s="330"/>
      <c r="Y17" s="330"/>
      <c r="Z17" s="330"/>
      <c r="AA17" s="330"/>
      <c r="AB17" s="330"/>
      <c r="AC17" s="6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446"/>
      <c r="B18" s="407"/>
      <c r="C18" s="411"/>
      <c r="D18" s="413"/>
      <c r="E18" s="141"/>
      <c r="F18" s="79"/>
      <c r="G18" s="79"/>
      <c r="H18" s="79"/>
      <c r="I18" s="376"/>
      <c r="J18" s="401"/>
      <c r="K18" s="369"/>
      <c r="L18" s="314"/>
      <c r="M18" s="313"/>
      <c r="N18" s="313"/>
      <c r="O18" s="359"/>
      <c r="P18" s="363"/>
      <c r="Q18" s="9"/>
      <c r="R18" s="10"/>
      <c r="S18" s="330"/>
      <c r="T18" s="330"/>
      <c r="U18" s="330"/>
      <c r="V18" s="330"/>
      <c r="W18" s="330"/>
      <c r="X18" s="330"/>
      <c r="Y18" s="330"/>
      <c r="Z18" s="330"/>
      <c r="AA18" s="330"/>
      <c r="AB18" s="330"/>
      <c r="AC18" s="6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433">
        <f>IF(C19=TRUE,"⑥",6)</f>
        <v>6</v>
      </c>
      <c r="B19" s="408">
        <f>IF(D19=TRUE,"⑥",6)</f>
        <v>6</v>
      </c>
      <c r="C19" s="410"/>
      <c r="D19" s="412" t="b">
        <v>0</v>
      </c>
      <c r="E19" s="140"/>
      <c r="F19" s="80"/>
      <c r="G19" s="80"/>
      <c r="H19" s="80"/>
      <c r="I19" s="375"/>
      <c r="J19" s="370"/>
      <c r="K19" s="368" t="b">
        <v>0</v>
      </c>
      <c r="L19" s="310">
        <f>IF(K19=TRUE,"○","")</f>
      </c>
      <c r="M19" s="312">
        <f>IF(L19="○",A19,"")</f>
      </c>
      <c r="N19" s="312"/>
      <c r="O19" s="331"/>
      <c r="P19" s="360"/>
      <c r="Q19" s="9"/>
      <c r="R19" s="10"/>
      <c r="S19" s="330"/>
      <c r="T19" s="330"/>
      <c r="U19" s="330"/>
      <c r="V19" s="330"/>
      <c r="W19" s="330"/>
      <c r="X19" s="330"/>
      <c r="Y19" s="330"/>
      <c r="Z19" s="330"/>
      <c r="AA19" s="330"/>
      <c r="AB19" s="330"/>
      <c r="AC19" s="6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434"/>
      <c r="B20" s="409"/>
      <c r="C20" s="411"/>
      <c r="D20" s="413"/>
      <c r="E20" s="141"/>
      <c r="F20" s="79"/>
      <c r="G20" s="79"/>
      <c r="H20" s="79"/>
      <c r="I20" s="376"/>
      <c r="J20" s="371"/>
      <c r="K20" s="369"/>
      <c r="L20" s="314"/>
      <c r="M20" s="313"/>
      <c r="N20" s="313"/>
      <c r="O20" s="332"/>
      <c r="P20" s="361"/>
      <c r="Q20" s="9"/>
      <c r="R20" s="10"/>
      <c r="S20" s="330"/>
      <c r="T20" s="330"/>
      <c r="U20" s="330"/>
      <c r="V20" s="330"/>
      <c r="W20" s="330"/>
      <c r="X20" s="330"/>
      <c r="Y20" s="330"/>
      <c r="Z20" s="330"/>
      <c r="AA20" s="330"/>
      <c r="AB20" s="330"/>
      <c r="AC20" s="6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433">
        <f>IF(C21=TRUE,"⑦",7)</f>
        <v>7</v>
      </c>
      <c r="B21" s="408">
        <f>IF(D21=TRUE,"⑦",7)</f>
        <v>7</v>
      </c>
      <c r="C21" s="410"/>
      <c r="D21" s="412" t="b">
        <v>0</v>
      </c>
      <c r="E21" s="140"/>
      <c r="F21" s="80"/>
      <c r="G21" s="80"/>
      <c r="H21" s="80"/>
      <c r="I21" s="375"/>
      <c r="J21" s="370"/>
      <c r="K21" s="368" t="b">
        <v>0</v>
      </c>
      <c r="L21" s="310">
        <f>IF(K21=TRUE,"○","")</f>
      </c>
      <c r="M21" s="312">
        <f>IF(L21="○",A21,"")</f>
      </c>
      <c r="N21" s="312"/>
      <c r="O21" s="331"/>
      <c r="P21" s="360"/>
      <c r="Q21" s="9"/>
      <c r="R21" s="10"/>
      <c r="S21" s="330"/>
      <c r="T21" s="330"/>
      <c r="U21" s="330"/>
      <c r="V21" s="330"/>
      <c r="W21" s="330"/>
      <c r="X21" s="330"/>
      <c r="Y21" s="330"/>
      <c r="Z21" s="330"/>
      <c r="AA21" s="330"/>
      <c r="AB21" s="330"/>
      <c r="AC21" s="6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434"/>
      <c r="B22" s="409"/>
      <c r="C22" s="411"/>
      <c r="D22" s="413"/>
      <c r="E22" s="141"/>
      <c r="F22" s="79"/>
      <c r="G22" s="79"/>
      <c r="H22" s="79"/>
      <c r="I22" s="376"/>
      <c r="J22" s="371"/>
      <c r="K22" s="369"/>
      <c r="L22" s="314"/>
      <c r="M22" s="313"/>
      <c r="N22" s="313"/>
      <c r="O22" s="332"/>
      <c r="P22" s="361"/>
      <c r="Q22" s="9"/>
      <c r="R22" s="10"/>
      <c r="S22" s="330"/>
      <c r="T22" s="330"/>
      <c r="U22" s="330"/>
      <c r="V22" s="330"/>
      <c r="W22" s="330"/>
      <c r="X22" s="330"/>
      <c r="Y22" s="330"/>
      <c r="Z22" s="330"/>
      <c r="AA22" s="330"/>
      <c r="AB22" s="330"/>
      <c r="AC22" s="6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thickBot="1">
      <c r="A23" s="433">
        <f>IF(C23=TRUE,"⑧",8)</f>
        <v>8</v>
      </c>
      <c r="B23" s="408">
        <f>IF(D23=TRUE,"⑧",8)</f>
        <v>8</v>
      </c>
      <c r="C23" s="410"/>
      <c r="D23" s="412" t="b">
        <v>0</v>
      </c>
      <c r="E23" s="140"/>
      <c r="F23" s="80"/>
      <c r="G23" s="80"/>
      <c r="H23" s="80"/>
      <c r="I23" s="375"/>
      <c r="J23" s="370"/>
      <c r="K23" s="315" t="b">
        <v>0</v>
      </c>
      <c r="L23" s="310">
        <f>IF(K23=TRUE,"○","")</f>
      </c>
      <c r="M23" s="312">
        <f>IF(L23="○",A23,"")</f>
      </c>
      <c r="N23" s="312"/>
      <c r="O23" s="331"/>
      <c r="P23" s="360"/>
      <c r="Q23" s="9"/>
      <c r="R23" s="10"/>
      <c r="S23" s="355" t="s">
        <v>160</v>
      </c>
      <c r="T23" s="355"/>
      <c r="U23" s="355"/>
      <c r="V23" s="355"/>
      <c r="W23" s="355"/>
      <c r="X23" s="355"/>
      <c r="Y23" s="355"/>
      <c r="Z23" s="355"/>
      <c r="AA23" s="355"/>
      <c r="AB23" s="355"/>
      <c r="AC23" s="6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thickTop="1">
      <c r="A24" s="434"/>
      <c r="B24" s="409"/>
      <c r="C24" s="411"/>
      <c r="D24" s="413"/>
      <c r="E24" s="141"/>
      <c r="F24" s="84"/>
      <c r="G24" s="84"/>
      <c r="H24" s="84"/>
      <c r="I24" s="376"/>
      <c r="J24" s="371"/>
      <c r="K24" s="316"/>
      <c r="L24" s="314"/>
      <c r="M24" s="313"/>
      <c r="N24" s="313"/>
      <c r="O24" s="332"/>
      <c r="P24" s="361"/>
      <c r="Q24" s="9"/>
      <c r="R24" s="10"/>
      <c r="S24" s="356" t="s">
        <v>46</v>
      </c>
      <c r="T24" s="357"/>
      <c r="U24" s="321">
        <v>42875</v>
      </c>
      <c r="V24" s="322"/>
      <c r="W24" s="323"/>
      <c r="X24" s="456" t="s">
        <v>148</v>
      </c>
      <c r="Y24" s="457"/>
      <c r="Z24" s="457"/>
      <c r="AA24" s="458"/>
      <c r="AB24" s="336" t="s">
        <v>7</v>
      </c>
      <c r="AC24" s="6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Bot="1">
      <c r="A25" s="433">
        <f>IF(C25=TRUE,"⑨",9)</f>
        <v>9</v>
      </c>
      <c r="B25" s="408">
        <f>IF(D25=TRUE,"⑨",9)</f>
        <v>9</v>
      </c>
      <c r="C25" s="410"/>
      <c r="D25" s="412" t="b">
        <v>0</v>
      </c>
      <c r="E25" s="140"/>
      <c r="F25" s="85"/>
      <c r="G25" s="85"/>
      <c r="H25" s="85"/>
      <c r="I25" s="375"/>
      <c r="J25" s="370"/>
      <c r="K25" s="315" t="b">
        <v>0</v>
      </c>
      <c r="L25" s="310">
        <f>IF(K25=TRUE,"○","")</f>
      </c>
      <c r="M25" s="312">
        <f>IF(L25="○",A25,"")</f>
      </c>
      <c r="N25" s="312"/>
      <c r="O25" s="331"/>
      <c r="P25" s="360"/>
      <c r="Q25" s="9"/>
      <c r="R25" s="10"/>
      <c r="S25" s="324" t="s">
        <v>1</v>
      </c>
      <c r="T25" s="325"/>
      <c r="U25" s="326" t="s">
        <v>210</v>
      </c>
      <c r="V25" s="327"/>
      <c r="W25" s="328"/>
      <c r="X25" s="347" t="s">
        <v>197</v>
      </c>
      <c r="Y25" s="348"/>
      <c r="Z25" s="348"/>
      <c r="AA25" s="349"/>
      <c r="AB25" s="337"/>
      <c r="AC25" s="6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c r="A26" s="434"/>
      <c r="B26" s="409"/>
      <c r="C26" s="411"/>
      <c r="D26" s="413"/>
      <c r="E26" s="178"/>
      <c r="F26" s="79"/>
      <c r="G26" s="79"/>
      <c r="H26" s="79"/>
      <c r="I26" s="376"/>
      <c r="J26" s="371"/>
      <c r="K26" s="316"/>
      <c r="L26" s="314"/>
      <c r="M26" s="313"/>
      <c r="N26" s="313"/>
      <c r="O26" s="332"/>
      <c r="P26" s="361"/>
      <c r="Q26" s="9"/>
      <c r="R26" s="10"/>
      <c r="S26" s="350" t="s">
        <v>45</v>
      </c>
      <c r="T26" s="351"/>
      <c r="U26" s="352" t="s">
        <v>49</v>
      </c>
      <c r="V26" s="353"/>
      <c r="W26" s="354"/>
      <c r="X26" s="449" t="s">
        <v>47</v>
      </c>
      <c r="Y26" s="450"/>
      <c r="Z26" s="450"/>
      <c r="AA26" s="451"/>
      <c r="AB26" s="337"/>
      <c r="AC26" s="6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thickBot="1">
      <c r="A27" s="433">
        <f>IF(C27=TRUE,"⑩",10)</f>
        <v>10</v>
      </c>
      <c r="B27" s="408">
        <f>IF(D27=TRUE,"⑩",10)</f>
        <v>10</v>
      </c>
      <c r="C27" s="410"/>
      <c r="D27" s="412" t="b">
        <v>0</v>
      </c>
      <c r="E27" s="140"/>
      <c r="F27" s="177"/>
      <c r="G27" s="80"/>
      <c r="H27" s="80"/>
      <c r="I27" s="375"/>
      <c r="J27" s="370"/>
      <c r="K27" s="315" t="b">
        <v>0</v>
      </c>
      <c r="L27" s="310">
        <f>IF(K27=TRUE,"○","")</f>
      </c>
      <c r="M27" s="312">
        <f>IF(L27="○",A27,"")</f>
      </c>
      <c r="N27" s="312"/>
      <c r="O27" s="331"/>
      <c r="P27" s="360"/>
      <c r="Q27" s="9"/>
      <c r="R27" s="10"/>
      <c r="S27" s="487" t="s">
        <v>3</v>
      </c>
      <c r="T27" s="488"/>
      <c r="U27" s="333" t="s">
        <v>50</v>
      </c>
      <c r="V27" s="334"/>
      <c r="W27" s="335"/>
      <c r="X27" s="454" t="s">
        <v>4</v>
      </c>
      <c r="Y27" s="364" t="s">
        <v>5</v>
      </c>
      <c r="Z27" s="366" t="s">
        <v>6</v>
      </c>
      <c r="AA27" s="367"/>
      <c r="AB27" s="337"/>
      <c r="AC27" s="6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c r="A28" s="434"/>
      <c r="B28" s="409"/>
      <c r="C28" s="411"/>
      <c r="D28" s="413"/>
      <c r="E28" s="141"/>
      <c r="F28" s="79"/>
      <c r="G28" s="79"/>
      <c r="H28" s="79"/>
      <c r="I28" s="376"/>
      <c r="J28" s="371"/>
      <c r="K28" s="316"/>
      <c r="L28" s="314"/>
      <c r="M28" s="313"/>
      <c r="N28" s="313"/>
      <c r="O28" s="332"/>
      <c r="P28" s="361"/>
      <c r="Q28" s="9"/>
      <c r="R28" s="10"/>
      <c r="S28" s="339" t="s">
        <v>8</v>
      </c>
      <c r="T28" s="344" t="s">
        <v>44</v>
      </c>
      <c r="U28" s="345"/>
      <c r="V28" s="345"/>
      <c r="W28" s="346"/>
      <c r="X28" s="454"/>
      <c r="Y28" s="364"/>
      <c r="Z28" s="452" t="s">
        <v>10</v>
      </c>
      <c r="AA28" s="502" t="s">
        <v>11</v>
      </c>
      <c r="AB28" s="337"/>
      <c r="AC28" s="6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thickBot="1">
      <c r="A29" s="433">
        <f>IF(C29=TRUE,"⑪",11)</f>
        <v>11</v>
      </c>
      <c r="B29" s="408">
        <f>IF(D29=TRUE,"⑪",11)</f>
        <v>11</v>
      </c>
      <c r="C29" s="410"/>
      <c r="D29" s="412" t="b">
        <v>0</v>
      </c>
      <c r="E29" s="140"/>
      <c r="F29" s="80"/>
      <c r="G29" s="80"/>
      <c r="H29" s="80"/>
      <c r="I29" s="375"/>
      <c r="J29" s="370"/>
      <c r="K29" s="315" t="b">
        <v>0</v>
      </c>
      <c r="L29" s="310">
        <f>IF(K29=TRUE,"○","")</f>
      </c>
      <c r="M29" s="312">
        <f>IF(L29="○",A29,"")</f>
      </c>
      <c r="N29" s="312"/>
      <c r="O29" s="331"/>
      <c r="P29" s="360"/>
      <c r="Q29" s="9"/>
      <c r="R29" s="10"/>
      <c r="S29" s="340"/>
      <c r="T29" s="489" t="s">
        <v>9</v>
      </c>
      <c r="U29" s="490"/>
      <c r="V29" s="490"/>
      <c r="W29" s="491"/>
      <c r="X29" s="455"/>
      <c r="Y29" s="365"/>
      <c r="Z29" s="453"/>
      <c r="AA29" s="503"/>
      <c r="AB29" s="338"/>
      <c r="AC29" s="6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c r="A30" s="434"/>
      <c r="B30" s="409"/>
      <c r="C30" s="411"/>
      <c r="D30" s="413"/>
      <c r="E30" s="141"/>
      <c r="F30" s="79"/>
      <c r="G30" s="79"/>
      <c r="H30" s="79"/>
      <c r="I30" s="376"/>
      <c r="J30" s="371"/>
      <c r="K30" s="316"/>
      <c r="L30" s="314"/>
      <c r="M30" s="313"/>
      <c r="N30" s="313"/>
      <c r="O30" s="332"/>
      <c r="P30" s="361"/>
      <c r="Q30" s="9"/>
      <c r="R30" s="10"/>
      <c r="S30" s="483" t="s">
        <v>69</v>
      </c>
      <c r="T30" s="492" t="s">
        <v>51</v>
      </c>
      <c r="U30" s="492"/>
      <c r="V30" s="492"/>
      <c r="W30" s="493"/>
      <c r="X30" s="496">
        <v>3</v>
      </c>
      <c r="Y30" s="447" t="s">
        <v>66</v>
      </c>
      <c r="Z30" s="447">
        <v>1</v>
      </c>
      <c r="AA30" s="504">
        <v>1</v>
      </c>
      <c r="AB30" s="500"/>
      <c r="AC30" s="6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thickBot="1">
      <c r="A31" s="433">
        <f>IF(C31=TRUE,"⑫",12)</f>
        <v>12</v>
      </c>
      <c r="B31" s="408">
        <f>IF(D31=TRUE,"⑫",12)</f>
        <v>12</v>
      </c>
      <c r="C31" s="410"/>
      <c r="D31" s="412" t="b">
        <v>0</v>
      </c>
      <c r="E31" s="140"/>
      <c r="F31" s="80"/>
      <c r="G31" s="80"/>
      <c r="H31" s="80"/>
      <c r="I31" s="375"/>
      <c r="J31" s="370"/>
      <c r="K31" s="315" t="b">
        <v>0</v>
      </c>
      <c r="L31" s="310">
        <f>IF(K31=TRUE,"○","")</f>
      </c>
      <c r="M31" s="312">
        <f>IF(L31="○",A31,"")</f>
      </c>
      <c r="N31" s="312"/>
      <c r="O31" s="331"/>
      <c r="P31" s="360"/>
      <c r="Q31" s="9"/>
      <c r="R31" s="10"/>
      <c r="S31" s="484"/>
      <c r="T31" s="485" t="s">
        <v>52</v>
      </c>
      <c r="U31" s="485"/>
      <c r="V31" s="485"/>
      <c r="W31" s="486"/>
      <c r="X31" s="497"/>
      <c r="Y31" s="448"/>
      <c r="Z31" s="448"/>
      <c r="AA31" s="505"/>
      <c r="AB31" s="501"/>
      <c r="AC31" s="69"/>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c r="A32" s="434"/>
      <c r="B32" s="409"/>
      <c r="C32" s="411"/>
      <c r="D32" s="413"/>
      <c r="E32" s="141"/>
      <c r="F32" s="84"/>
      <c r="G32" s="84"/>
      <c r="H32" s="84"/>
      <c r="I32" s="376"/>
      <c r="J32" s="371"/>
      <c r="K32" s="316"/>
      <c r="L32" s="314"/>
      <c r="M32" s="313"/>
      <c r="N32" s="313"/>
      <c r="O32" s="332"/>
      <c r="P32" s="361"/>
      <c r="Q32" s="9"/>
      <c r="R32" s="10"/>
      <c r="S32" s="483">
        <v>2</v>
      </c>
      <c r="T32" s="492" t="s">
        <v>53</v>
      </c>
      <c r="U32" s="492"/>
      <c r="V32" s="492"/>
      <c r="W32" s="493"/>
      <c r="X32" s="496">
        <v>2</v>
      </c>
      <c r="Y32" s="447" t="s">
        <v>66</v>
      </c>
      <c r="Z32" s="447"/>
      <c r="AA32" s="504">
        <v>2</v>
      </c>
      <c r="AB32" s="500"/>
      <c r="AC32" s="69"/>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thickBot="1">
      <c r="A33" s="446">
        <f>IF(C33=TRUE,"⑬",13)</f>
        <v>13</v>
      </c>
      <c r="B33" s="407">
        <f>IF(D33=TRUE,"⑬",13)</f>
        <v>13</v>
      </c>
      <c r="C33" s="410"/>
      <c r="D33" s="412" t="b">
        <v>0</v>
      </c>
      <c r="E33" s="140"/>
      <c r="F33" s="85"/>
      <c r="G33" s="85"/>
      <c r="H33" s="85"/>
      <c r="I33" s="375"/>
      <c r="J33" s="401"/>
      <c r="K33" s="315" t="b">
        <v>0</v>
      </c>
      <c r="L33" s="310">
        <f>IF(K33=TRUE,"○","")</f>
      </c>
      <c r="M33" s="312">
        <f>IF(L33="○",A33,"")</f>
      </c>
      <c r="N33" s="312"/>
      <c r="O33" s="359"/>
      <c r="P33" s="363"/>
      <c r="Q33" s="9"/>
      <c r="R33" s="10"/>
      <c r="S33" s="484"/>
      <c r="T33" s="485" t="s">
        <v>18</v>
      </c>
      <c r="U33" s="485"/>
      <c r="V33" s="485"/>
      <c r="W33" s="486"/>
      <c r="X33" s="497"/>
      <c r="Y33" s="448"/>
      <c r="Z33" s="448"/>
      <c r="AA33" s="505"/>
      <c r="AB33" s="501"/>
      <c r="AC33" s="69"/>
      <c r="AD33" s="9"/>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c r="A34" s="446"/>
      <c r="B34" s="407"/>
      <c r="C34" s="411"/>
      <c r="D34" s="413"/>
      <c r="E34" s="141"/>
      <c r="F34" s="79"/>
      <c r="G34" s="79"/>
      <c r="H34" s="79"/>
      <c r="I34" s="376"/>
      <c r="J34" s="401"/>
      <c r="K34" s="316"/>
      <c r="L34" s="314"/>
      <c r="M34" s="313"/>
      <c r="N34" s="313"/>
      <c r="O34" s="359"/>
      <c r="P34" s="363"/>
      <c r="Q34" s="9"/>
      <c r="R34" s="10"/>
      <c r="S34" s="483">
        <v>3</v>
      </c>
      <c r="T34" s="492" t="s">
        <v>54</v>
      </c>
      <c r="U34" s="492"/>
      <c r="V34" s="492"/>
      <c r="W34" s="493"/>
      <c r="X34" s="496">
        <v>3</v>
      </c>
      <c r="Y34" s="447"/>
      <c r="Z34" s="447">
        <v>2</v>
      </c>
      <c r="AA34" s="504">
        <v>1</v>
      </c>
      <c r="AB34" s="500"/>
      <c r="AC34" s="69"/>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thickBot="1">
      <c r="A35" s="433">
        <f>IF(C35=TRUE,"⑭",14)</f>
        <v>14</v>
      </c>
      <c r="B35" s="408">
        <f>IF(D35=TRUE,"⑭",14)</f>
        <v>14</v>
      </c>
      <c r="C35" s="410"/>
      <c r="D35" s="412" t="b">
        <v>0</v>
      </c>
      <c r="E35" s="140"/>
      <c r="F35" s="80"/>
      <c r="G35" s="80"/>
      <c r="H35" s="80"/>
      <c r="I35" s="375"/>
      <c r="J35" s="370"/>
      <c r="K35" s="315" t="b">
        <v>0</v>
      </c>
      <c r="L35" s="310">
        <f>IF(K35=TRUE,"○","")</f>
      </c>
      <c r="M35" s="312">
        <f>IF(L35="○",A35,"")</f>
      </c>
      <c r="N35" s="312"/>
      <c r="O35" s="331"/>
      <c r="P35" s="360"/>
      <c r="Q35" s="9"/>
      <c r="R35" s="10"/>
      <c r="S35" s="484"/>
      <c r="T35" s="485" t="s">
        <v>19</v>
      </c>
      <c r="U35" s="485"/>
      <c r="V35" s="485"/>
      <c r="W35" s="486"/>
      <c r="X35" s="497"/>
      <c r="Y35" s="448"/>
      <c r="Z35" s="448"/>
      <c r="AA35" s="505"/>
      <c r="AB35" s="501"/>
      <c r="AC35" s="69"/>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c r="A36" s="434"/>
      <c r="B36" s="409"/>
      <c r="C36" s="411"/>
      <c r="D36" s="413"/>
      <c r="E36" s="141"/>
      <c r="F36" s="79"/>
      <c r="G36" s="79"/>
      <c r="H36" s="79"/>
      <c r="I36" s="376"/>
      <c r="J36" s="371"/>
      <c r="K36" s="316"/>
      <c r="L36" s="314"/>
      <c r="M36" s="313"/>
      <c r="N36" s="313"/>
      <c r="O36" s="332"/>
      <c r="P36" s="361"/>
      <c r="Q36" s="9"/>
      <c r="R36" s="10"/>
      <c r="S36" s="483">
        <v>4</v>
      </c>
      <c r="T36" s="492" t="s">
        <v>55</v>
      </c>
      <c r="U36" s="492"/>
      <c r="V36" s="492"/>
      <c r="W36" s="493"/>
      <c r="X36" s="496">
        <v>2</v>
      </c>
      <c r="Y36" s="447" t="s">
        <v>66</v>
      </c>
      <c r="Z36" s="447"/>
      <c r="AA36" s="504">
        <v>2</v>
      </c>
      <c r="AB36" s="500"/>
      <c r="AC36" s="69"/>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thickBot="1">
      <c r="A37" s="446">
        <f>IF(C37=TRUE,"⑮",15)</f>
        <v>15</v>
      </c>
      <c r="B37" s="407">
        <f>IF(D37=TRUE,"⑮",15)</f>
        <v>15</v>
      </c>
      <c r="C37" s="410"/>
      <c r="D37" s="412" t="b">
        <v>0</v>
      </c>
      <c r="E37" s="140"/>
      <c r="F37" s="80"/>
      <c r="G37" s="80"/>
      <c r="H37" s="80"/>
      <c r="I37" s="375"/>
      <c r="J37" s="401"/>
      <c r="K37" s="315" t="b">
        <v>0</v>
      </c>
      <c r="L37" s="310">
        <f>IF(K37=TRUE,"○","")</f>
      </c>
      <c r="M37" s="312">
        <f>IF(L37="○",A37,"")</f>
      </c>
      <c r="N37" s="312"/>
      <c r="O37" s="359"/>
      <c r="P37" s="363"/>
      <c r="Q37" s="9"/>
      <c r="R37" s="10"/>
      <c r="S37" s="484"/>
      <c r="T37" s="485" t="s">
        <v>20</v>
      </c>
      <c r="U37" s="485"/>
      <c r="V37" s="485"/>
      <c r="W37" s="486"/>
      <c r="X37" s="497"/>
      <c r="Y37" s="448"/>
      <c r="Z37" s="448"/>
      <c r="AA37" s="505"/>
      <c r="AB37" s="501"/>
      <c r="AC37" s="69"/>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c r="A38" s="446"/>
      <c r="B38" s="407"/>
      <c r="C38" s="411"/>
      <c r="D38" s="413"/>
      <c r="E38" s="141"/>
      <c r="F38" s="79"/>
      <c r="G38" s="79"/>
      <c r="H38" s="79"/>
      <c r="I38" s="376"/>
      <c r="J38" s="401"/>
      <c r="K38" s="316"/>
      <c r="L38" s="314"/>
      <c r="M38" s="313"/>
      <c r="N38" s="313"/>
      <c r="O38" s="359"/>
      <c r="P38" s="363"/>
      <c r="Q38" s="9"/>
      <c r="R38" s="10"/>
      <c r="S38" s="483">
        <v>5</v>
      </c>
      <c r="T38" s="498"/>
      <c r="U38" s="498"/>
      <c r="V38" s="498"/>
      <c r="W38" s="499"/>
      <c r="X38" s="496"/>
      <c r="Y38" s="447"/>
      <c r="Z38" s="447"/>
      <c r="AA38" s="504"/>
      <c r="AB38" s="500"/>
      <c r="AC38" s="69"/>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thickBot="1">
      <c r="A39" s="433">
        <f>IF(C39=TRUE,"⑯",16)</f>
        <v>16</v>
      </c>
      <c r="B39" s="408">
        <f>IF(D39=TRUE,"⑯",16)</f>
        <v>16</v>
      </c>
      <c r="C39" s="410"/>
      <c r="D39" s="412" t="b">
        <v>0</v>
      </c>
      <c r="E39" s="140"/>
      <c r="F39" s="80"/>
      <c r="G39" s="80"/>
      <c r="H39" s="80"/>
      <c r="I39" s="375"/>
      <c r="J39" s="370"/>
      <c r="K39" s="315" t="b">
        <v>0</v>
      </c>
      <c r="L39" s="310">
        <f>IF(K39=TRUE,"○","")</f>
      </c>
      <c r="M39" s="312">
        <f>IF(L39="○",A39,"")</f>
      </c>
      <c r="N39" s="312"/>
      <c r="O39" s="331"/>
      <c r="P39" s="360"/>
      <c r="Q39" s="9"/>
      <c r="R39" s="10"/>
      <c r="S39" s="484"/>
      <c r="T39" s="494"/>
      <c r="U39" s="494"/>
      <c r="V39" s="494"/>
      <c r="W39" s="495"/>
      <c r="X39" s="497"/>
      <c r="Y39" s="448"/>
      <c r="Z39" s="448"/>
      <c r="AA39" s="505"/>
      <c r="AB39" s="501"/>
      <c r="AC39" s="69"/>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c r="A40" s="434"/>
      <c r="B40" s="409"/>
      <c r="C40" s="411"/>
      <c r="D40" s="413"/>
      <c r="E40" s="141"/>
      <c r="F40" s="84"/>
      <c r="G40" s="84"/>
      <c r="H40" s="84"/>
      <c r="I40" s="376"/>
      <c r="J40" s="371"/>
      <c r="K40" s="316"/>
      <c r="L40" s="314"/>
      <c r="M40" s="313"/>
      <c r="N40" s="313"/>
      <c r="O40" s="332"/>
      <c r="P40" s="361"/>
      <c r="Q40" s="9"/>
      <c r="R40" s="10"/>
      <c r="S40" s="483">
        <v>6</v>
      </c>
      <c r="T40" s="498"/>
      <c r="U40" s="498"/>
      <c r="V40" s="498"/>
      <c r="W40" s="499"/>
      <c r="X40" s="496"/>
      <c r="Y40" s="447"/>
      <c r="Z40" s="447"/>
      <c r="AA40" s="504"/>
      <c r="AB40" s="500"/>
      <c r="AC40" s="69"/>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433">
        <f>IF(C41=TRUE,"⑰",17)</f>
        <v>17</v>
      </c>
      <c r="B41" s="408">
        <f>IF(D41=TRUE,"⑰",17)</f>
        <v>17</v>
      </c>
      <c r="C41" s="410"/>
      <c r="D41" s="412" t="b">
        <v>0</v>
      </c>
      <c r="E41" s="140"/>
      <c r="F41" s="85"/>
      <c r="G41" s="85"/>
      <c r="H41" s="85"/>
      <c r="I41" s="375"/>
      <c r="J41" s="370"/>
      <c r="K41" s="315" t="b">
        <v>0</v>
      </c>
      <c r="L41" s="310">
        <f>IF(K41=TRUE,"○","")</f>
      </c>
      <c r="M41" s="312">
        <f>IF(L41="○",A41,"")</f>
      </c>
      <c r="N41" s="312"/>
      <c r="O41" s="331"/>
      <c r="P41" s="360"/>
      <c r="Q41" s="9"/>
      <c r="R41" s="10"/>
      <c r="S41" s="484"/>
      <c r="T41" s="494"/>
      <c r="U41" s="494"/>
      <c r="V41" s="494"/>
      <c r="W41" s="495"/>
      <c r="X41" s="497"/>
      <c r="Y41" s="448"/>
      <c r="Z41" s="448"/>
      <c r="AA41" s="505"/>
      <c r="AB41" s="501"/>
      <c r="AC41" s="69"/>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434"/>
      <c r="B42" s="409"/>
      <c r="C42" s="411"/>
      <c r="D42" s="413"/>
      <c r="E42" s="141"/>
      <c r="F42" s="79"/>
      <c r="G42" s="79"/>
      <c r="H42" s="79"/>
      <c r="I42" s="376"/>
      <c r="J42" s="371"/>
      <c r="K42" s="316"/>
      <c r="L42" s="314"/>
      <c r="M42" s="313"/>
      <c r="N42" s="313"/>
      <c r="O42" s="332"/>
      <c r="P42" s="361"/>
      <c r="Q42" s="9"/>
      <c r="R42" s="10"/>
      <c r="S42" s="7"/>
      <c r="T42" s="7"/>
      <c r="U42" s="7"/>
      <c r="V42" s="7"/>
      <c r="W42" s="7"/>
      <c r="X42" s="7"/>
      <c r="Y42" s="7"/>
      <c r="Z42" s="7"/>
      <c r="AA42" s="7"/>
      <c r="AB42" s="7"/>
      <c r="AC42" s="69"/>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433">
        <f>IF(C43=TRUE,"⑱",18)</f>
        <v>18</v>
      </c>
      <c r="B43" s="408">
        <f>IF(D43=TRUE,"⑱",18)</f>
        <v>18</v>
      </c>
      <c r="C43" s="410"/>
      <c r="D43" s="412" t="b">
        <v>0</v>
      </c>
      <c r="E43" s="140"/>
      <c r="F43" s="80"/>
      <c r="G43" s="80"/>
      <c r="H43" s="80"/>
      <c r="I43" s="375"/>
      <c r="J43" s="370"/>
      <c r="K43" s="315" t="b">
        <v>0</v>
      </c>
      <c r="L43" s="310">
        <f>IF(K43=TRUE,"○","")</f>
      </c>
      <c r="M43" s="312">
        <f>IF(L43="○",A43,"")</f>
      </c>
      <c r="N43" s="312"/>
      <c r="O43" s="331"/>
      <c r="P43" s="360"/>
      <c r="Q43" s="9"/>
      <c r="R43" s="10"/>
      <c r="S43" s="435" t="s">
        <v>68</v>
      </c>
      <c r="T43" s="436"/>
      <c r="U43" s="436"/>
      <c r="V43" s="436"/>
      <c r="W43" s="436"/>
      <c r="X43" s="436"/>
      <c r="Y43" s="436"/>
      <c r="Z43" s="436"/>
      <c r="AA43" s="436"/>
      <c r="AB43" s="436"/>
      <c r="AC43" s="69"/>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434"/>
      <c r="B44" s="409"/>
      <c r="C44" s="411"/>
      <c r="D44" s="413"/>
      <c r="E44" s="141"/>
      <c r="F44" s="79"/>
      <c r="G44" s="79"/>
      <c r="H44" s="79"/>
      <c r="I44" s="376"/>
      <c r="J44" s="371"/>
      <c r="K44" s="316"/>
      <c r="L44" s="314"/>
      <c r="M44" s="313"/>
      <c r="N44" s="313"/>
      <c r="O44" s="332"/>
      <c r="P44" s="361"/>
      <c r="Q44" s="9"/>
      <c r="R44" s="10"/>
      <c r="S44" s="435"/>
      <c r="T44" s="436"/>
      <c r="U44" s="436"/>
      <c r="V44" s="436"/>
      <c r="W44" s="436"/>
      <c r="X44" s="436"/>
      <c r="Y44" s="436"/>
      <c r="Z44" s="436"/>
      <c r="AA44" s="436"/>
      <c r="AB44" s="436"/>
      <c r="AC44" s="69"/>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433">
        <f>IF(C45=TRUE,"⑲",19)</f>
        <v>19</v>
      </c>
      <c r="B45" s="408">
        <f>IF(D45=TRUE,"⑲",19)</f>
        <v>19</v>
      </c>
      <c r="C45" s="410"/>
      <c r="D45" s="412" t="b">
        <v>0</v>
      </c>
      <c r="E45" s="140"/>
      <c r="F45" s="80"/>
      <c r="G45" s="80"/>
      <c r="H45" s="80"/>
      <c r="I45" s="375"/>
      <c r="J45" s="370"/>
      <c r="K45" s="315" t="b">
        <v>0</v>
      </c>
      <c r="L45" s="310">
        <f>IF(K45=TRUE,"○","")</f>
      </c>
      <c r="M45" s="312">
        <f>IF(L45="○",A45,"")</f>
      </c>
      <c r="N45" s="312"/>
      <c r="O45" s="331"/>
      <c r="P45" s="360"/>
      <c r="Q45" s="9"/>
      <c r="R45" s="10"/>
      <c r="S45" s="436"/>
      <c r="T45" s="436"/>
      <c r="U45" s="436"/>
      <c r="V45" s="436"/>
      <c r="W45" s="436"/>
      <c r="X45" s="436"/>
      <c r="Y45" s="436"/>
      <c r="Z45" s="436"/>
      <c r="AA45" s="436"/>
      <c r="AB45" s="436"/>
      <c r="AC45" s="69"/>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434"/>
      <c r="B46" s="409"/>
      <c r="C46" s="411"/>
      <c r="D46" s="413"/>
      <c r="E46" s="141"/>
      <c r="F46" s="79"/>
      <c r="G46" s="79"/>
      <c r="H46" s="79"/>
      <c r="I46" s="376"/>
      <c r="J46" s="371"/>
      <c r="K46" s="316"/>
      <c r="L46" s="314"/>
      <c r="M46" s="313"/>
      <c r="N46" s="313"/>
      <c r="O46" s="332"/>
      <c r="P46" s="361"/>
      <c r="Q46" s="9"/>
      <c r="R46" s="10"/>
      <c r="S46" s="436"/>
      <c r="T46" s="436"/>
      <c r="U46" s="436"/>
      <c r="V46" s="436"/>
      <c r="W46" s="436"/>
      <c r="X46" s="436"/>
      <c r="Y46" s="436"/>
      <c r="Z46" s="436"/>
      <c r="AA46" s="436"/>
      <c r="AB46" s="436"/>
      <c r="AC46" s="69"/>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433">
        <f>IF(C47=TRUE,"⑳",20)</f>
        <v>20</v>
      </c>
      <c r="B47" s="408">
        <f>IF(D47=TRUE,"⑳",20)</f>
        <v>20</v>
      </c>
      <c r="C47" s="410"/>
      <c r="D47" s="412" t="b">
        <v>0</v>
      </c>
      <c r="E47" s="140"/>
      <c r="F47" s="80"/>
      <c r="G47" s="80"/>
      <c r="H47" s="83"/>
      <c r="I47" s="375"/>
      <c r="J47" s="370"/>
      <c r="K47" s="315" t="b">
        <v>0</v>
      </c>
      <c r="L47" s="310">
        <f>IF(K47=TRUE,"○","")</f>
      </c>
      <c r="M47" s="312">
        <f>IF(L47="○",A47,"")</f>
      </c>
      <c r="N47" s="312"/>
      <c r="O47" s="331"/>
      <c r="P47" s="360"/>
      <c r="Q47" s="9"/>
      <c r="R47" s="10"/>
      <c r="S47" s="436"/>
      <c r="T47" s="436"/>
      <c r="U47" s="436"/>
      <c r="V47" s="436"/>
      <c r="W47" s="436"/>
      <c r="X47" s="436"/>
      <c r="Y47" s="436"/>
      <c r="Z47" s="436"/>
      <c r="AA47" s="436"/>
      <c r="AB47" s="436"/>
      <c r="AC47" s="69"/>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thickBot="1">
      <c r="A48" s="480"/>
      <c r="B48" s="482"/>
      <c r="C48" s="481"/>
      <c r="D48" s="415"/>
      <c r="E48" s="142"/>
      <c r="F48" s="86"/>
      <c r="G48" s="86"/>
      <c r="H48" s="87"/>
      <c r="I48" s="402"/>
      <c r="J48" s="403"/>
      <c r="K48" s="405"/>
      <c r="L48" s="311"/>
      <c r="M48" s="343"/>
      <c r="N48" s="343"/>
      <c r="O48" s="404"/>
      <c r="P48" s="414"/>
      <c r="Q48" s="9"/>
      <c r="R48" s="10"/>
      <c r="S48" s="436"/>
      <c r="T48" s="436"/>
      <c r="U48" s="436"/>
      <c r="V48" s="436"/>
      <c r="W48" s="436"/>
      <c r="X48" s="436"/>
      <c r="Y48" s="436"/>
      <c r="Z48" s="436"/>
      <c r="AA48" s="436"/>
      <c r="AB48" s="436"/>
      <c r="AC48" s="69"/>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2:82" ht="10.5" customHeight="1">
      <c r="B49" s="7"/>
      <c r="C49" s="7"/>
      <c r="D49" s="7"/>
      <c r="E49" s="7"/>
      <c r="F49" s="7"/>
      <c r="G49" s="7"/>
      <c r="H49" s="7"/>
      <c r="I49" s="7"/>
      <c r="J49" s="7"/>
      <c r="K49" s="7"/>
      <c r="L49" s="7"/>
      <c r="M49" s="7"/>
      <c r="N49" s="7"/>
      <c r="O49" s="7"/>
      <c r="P49" s="7"/>
      <c r="Q49" s="7"/>
      <c r="R49" s="10"/>
      <c r="S49" s="436"/>
      <c r="T49" s="436"/>
      <c r="U49" s="436"/>
      <c r="V49" s="436"/>
      <c r="W49" s="436"/>
      <c r="X49" s="436"/>
      <c r="Y49" s="436"/>
      <c r="Z49" s="436"/>
      <c r="AA49" s="436"/>
      <c r="AB49" s="436"/>
      <c r="AC49" s="69"/>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9"/>
      <c r="S50" s="436"/>
      <c r="T50" s="436"/>
      <c r="U50" s="436"/>
      <c r="V50" s="436"/>
      <c r="W50" s="436"/>
      <c r="X50" s="436"/>
      <c r="Y50" s="436"/>
      <c r="Z50" s="436"/>
      <c r="AA50" s="436"/>
      <c r="AB50" s="436"/>
      <c r="AC50" s="9"/>
      <c r="AD50" s="9"/>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7"/>
      <c r="S51" s="9"/>
      <c r="T51" s="9"/>
      <c r="U51" s="9"/>
      <c r="V51" s="9"/>
      <c r="W51" s="9"/>
      <c r="X51" s="9"/>
      <c r="Y51" s="9"/>
      <c r="Z51" s="9"/>
      <c r="AA51" s="9"/>
      <c r="AB51" s="9"/>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hidden="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s="188" customFormat="1" ht="10.5" customHeight="1" hidden="1">
      <c r="B58" s="187"/>
      <c r="C58" s="187"/>
      <c r="D58" s="187"/>
      <c r="E58" s="187"/>
      <c r="F58" s="187"/>
      <c r="G58" s="187"/>
      <c r="H58" s="187"/>
      <c r="I58" s="187"/>
      <c r="J58" s="187"/>
      <c r="K58" s="187"/>
      <c r="L58" s="187"/>
      <c r="M58" s="187"/>
      <c r="N58" s="187"/>
      <c r="O58" s="187"/>
      <c r="P58" s="187"/>
      <c r="Q58" s="187"/>
      <c r="R58" s="187"/>
      <c r="S58" s="193"/>
      <c r="T58" s="193"/>
      <c r="U58" s="193"/>
      <c r="V58" s="193"/>
      <c r="W58" s="193"/>
      <c r="X58" s="193"/>
      <c r="Y58" s="193"/>
      <c r="Z58" s="193"/>
      <c r="AA58" s="193"/>
      <c r="AB58" s="193"/>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row>
    <row r="59" spans="2:82" s="188" customFormat="1" ht="10.5" customHeight="1" hidden="1">
      <c r="B59" s="187"/>
      <c r="C59" s="187"/>
      <c r="D59" s="187"/>
      <c r="E59" s="187"/>
      <c r="F59" s="187"/>
      <c r="G59" s="187"/>
      <c r="H59" s="187"/>
      <c r="I59" s="187"/>
      <c r="J59" s="187"/>
      <c r="K59" s="187"/>
      <c r="L59" s="187"/>
      <c r="M59" s="187"/>
      <c r="N59" s="187"/>
      <c r="O59" s="187"/>
      <c r="P59" s="187"/>
      <c r="Q59" s="187"/>
      <c r="R59" s="187"/>
      <c r="S59" s="193"/>
      <c r="T59" s="193"/>
      <c r="U59" s="193"/>
      <c r="V59" s="193"/>
      <c r="W59" s="193"/>
      <c r="X59" s="193"/>
      <c r="Y59" s="193"/>
      <c r="Z59" s="193"/>
      <c r="AA59" s="193"/>
      <c r="AB59" s="193"/>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c r="BX59" s="187"/>
      <c r="BY59" s="187"/>
      <c r="BZ59" s="187"/>
      <c r="CA59" s="187"/>
      <c r="CB59" s="187"/>
      <c r="CC59" s="187"/>
      <c r="CD59" s="187"/>
    </row>
    <row r="60" spans="2:82" s="188" customFormat="1" ht="10.5" customHeight="1" hidden="1">
      <c r="B60" s="187"/>
      <c r="C60" s="187"/>
      <c r="D60" s="187"/>
      <c r="E60" s="187"/>
      <c r="F60" s="187"/>
      <c r="G60" s="187"/>
      <c r="H60" s="187"/>
      <c r="I60" s="187"/>
      <c r="J60" s="187"/>
      <c r="K60" s="187"/>
      <c r="L60" s="187"/>
      <c r="M60" s="187"/>
      <c r="N60" s="187"/>
      <c r="O60" s="187"/>
      <c r="P60" s="187"/>
      <c r="Q60" s="187"/>
      <c r="R60" s="187"/>
      <c r="S60" s="193"/>
      <c r="T60" s="193"/>
      <c r="U60" s="193"/>
      <c r="V60" s="193"/>
      <c r="W60" s="193"/>
      <c r="X60" s="193"/>
      <c r="Y60" s="193"/>
      <c r="Z60" s="193"/>
      <c r="AA60" s="193"/>
      <c r="AB60" s="193"/>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row>
    <row r="61" spans="2:82" s="188" customFormat="1" ht="10.5" customHeight="1" hidden="1">
      <c r="B61" s="187"/>
      <c r="C61" s="187"/>
      <c r="D61" s="187"/>
      <c r="E61" s="187"/>
      <c r="F61" s="187"/>
      <c r="G61" s="187"/>
      <c r="H61" s="187"/>
      <c r="I61" s="187"/>
      <c r="J61" s="187"/>
      <c r="K61" s="187"/>
      <c r="L61" s="187"/>
      <c r="M61" s="187"/>
      <c r="N61" s="187"/>
      <c r="O61" s="187"/>
      <c r="P61" s="187"/>
      <c r="Q61" s="187"/>
      <c r="R61" s="187"/>
      <c r="S61" s="193"/>
      <c r="T61" s="193"/>
      <c r="U61" s="193"/>
      <c r="V61" s="193"/>
      <c r="W61" s="193"/>
      <c r="X61" s="193"/>
      <c r="Y61" s="193"/>
      <c r="Z61" s="193"/>
      <c r="AA61" s="193"/>
      <c r="AB61" s="193"/>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row>
    <row r="62" spans="2:82" s="188" customFormat="1" ht="10.5" customHeight="1" hidden="1">
      <c r="B62" s="187"/>
      <c r="C62" s="187"/>
      <c r="D62" s="187"/>
      <c r="E62" s="187"/>
      <c r="F62" s="187"/>
      <c r="G62" s="187"/>
      <c r="H62" s="187"/>
      <c r="I62" s="187"/>
      <c r="J62" s="187"/>
      <c r="K62" s="187"/>
      <c r="L62" s="187"/>
      <c r="M62" s="187"/>
      <c r="N62" s="187"/>
      <c r="O62" s="187"/>
      <c r="P62" s="187"/>
      <c r="Q62" s="187"/>
      <c r="R62" s="187"/>
      <c r="S62" s="193"/>
      <c r="T62" s="193"/>
      <c r="U62" s="193"/>
      <c r="V62" s="193"/>
      <c r="W62" s="193"/>
      <c r="X62" s="193"/>
      <c r="Y62" s="193"/>
      <c r="Z62" s="193"/>
      <c r="AA62" s="193"/>
      <c r="AB62" s="193"/>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row>
    <row r="63" spans="2:82" s="188" customFormat="1" ht="10.5" customHeight="1" hidden="1">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row>
    <row r="64" spans="2:82" s="188" customFormat="1" ht="10.5" customHeight="1" hidden="1">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row>
    <row r="65" spans="2:82" s="188" customFormat="1" ht="10.5" customHeight="1" hidden="1">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row>
    <row r="66" spans="2:82" s="188" customFormat="1" ht="10.5" customHeight="1" hidden="1">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row>
    <row r="67" spans="2:82" s="188" customFormat="1" ht="10.5" customHeight="1" hidden="1">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row>
    <row r="68" spans="2:82" s="188" customFormat="1" ht="10.5" customHeight="1" hidden="1">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row>
    <row r="69" spans="2:82" s="188" customFormat="1" ht="10.5" customHeight="1" hidden="1">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87"/>
      <c r="CD69" s="187"/>
    </row>
    <row r="70" spans="2:82" s="188" customFormat="1" ht="10.5" customHeight="1" hidden="1">
      <c r="B70" s="187"/>
      <c r="C70" s="187"/>
      <c r="D70" s="187"/>
      <c r="E70" s="187" t="s">
        <v>120</v>
      </c>
      <c r="F70" s="187">
        <f>F6</f>
        <v>0</v>
      </c>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row>
    <row r="71" spans="2:82" s="188" customFormat="1" ht="16.5" customHeight="1" hidden="1">
      <c r="B71" s="187"/>
      <c r="C71" s="187"/>
      <c r="D71" s="187"/>
      <c r="E71" s="187" t="s">
        <v>125</v>
      </c>
      <c r="F71" s="187">
        <f>F4</f>
        <v>0</v>
      </c>
      <c r="G71" s="187"/>
      <c r="H71" s="187"/>
      <c r="I71" s="187"/>
      <c r="J71" s="187"/>
      <c r="K71" s="187"/>
      <c r="L71" s="187"/>
      <c r="M71" s="187"/>
      <c r="N71" s="187"/>
      <c r="O71" s="187"/>
      <c r="P71" s="187"/>
      <c r="Q71" s="308" t="s">
        <v>93</v>
      </c>
      <c r="R71" s="309"/>
      <c r="S71" s="309"/>
      <c r="T71" s="309"/>
      <c r="U71" s="309"/>
      <c r="V71" s="309"/>
      <c r="W71" s="309"/>
      <c r="X71" s="309"/>
      <c r="Y71" s="309"/>
      <c r="Z71" s="309"/>
      <c r="AA71" s="309"/>
      <c r="AB71" s="309"/>
      <c r="AC71" s="309"/>
      <c r="AD71" s="309"/>
      <c r="AE71" s="309"/>
      <c r="AF71" s="309"/>
      <c r="AG71" s="309"/>
      <c r="AH71" s="309"/>
      <c r="AI71" s="309"/>
      <c r="AJ71" s="309"/>
      <c r="AK71" s="309"/>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row>
    <row r="72" spans="2:89" s="188" customFormat="1" ht="19.5" customHeight="1" hidden="1">
      <c r="B72" s="47" t="s">
        <v>56</v>
      </c>
      <c r="C72" s="47"/>
      <c r="D72" s="47"/>
      <c r="E72" s="47" t="s">
        <v>57</v>
      </c>
      <c r="F72" s="47" t="s">
        <v>167</v>
      </c>
      <c r="G72" s="47" t="s">
        <v>44</v>
      </c>
      <c r="H72" s="47" t="s">
        <v>58</v>
      </c>
      <c r="I72" s="47" t="s">
        <v>33</v>
      </c>
      <c r="J72" s="341" t="s">
        <v>92</v>
      </c>
      <c r="K72" s="342"/>
      <c r="L72" s="47"/>
      <c r="M72" s="47" t="s">
        <v>59</v>
      </c>
      <c r="N72" s="47"/>
      <c r="O72" s="47"/>
      <c r="P72" s="47" t="s">
        <v>60</v>
      </c>
      <c r="Q72" s="47"/>
      <c r="R72" s="47">
        <v>1</v>
      </c>
      <c r="S72" s="47" t="s">
        <v>61</v>
      </c>
      <c r="T72" s="47">
        <v>2</v>
      </c>
      <c r="U72" s="47" t="s">
        <v>62</v>
      </c>
      <c r="V72" s="47">
        <v>3</v>
      </c>
      <c r="W72" s="47" t="s">
        <v>62</v>
      </c>
      <c r="X72" s="47">
        <v>4</v>
      </c>
      <c r="Y72" s="47" t="s">
        <v>63</v>
      </c>
      <c r="Z72" s="47">
        <v>5</v>
      </c>
      <c r="AA72" s="47" t="s">
        <v>64</v>
      </c>
      <c r="AB72" s="47">
        <v>6</v>
      </c>
      <c r="AC72" s="47" t="s">
        <v>65</v>
      </c>
      <c r="AD72" s="47">
        <v>7</v>
      </c>
      <c r="AE72" s="47" t="s">
        <v>65</v>
      </c>
      <c r="AF72" s="47">
        <v>8</v>
      </c>
      <c r="AG72" s="47" t="s">
        <v>61</v>
      </c>
      <c r="AH72" s="47">
        <v>9</v>
      </c>
      <c r="AI72" s="47" t="s">
        <v>61</v>
      </c>
      <c r="AJ72" s="47">
        <v>10</v>
      </c>
      <c r="AK72" s="47" t="s">
        <v>61</v>
      </c>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c r="BX72" s="187"/>
      <c r="BY72" s="187"/>
      <c r="BZ72" s="187"/>
      <c r="CA72" s="187"/>
      <c r="CB72" s="187"/>
      <c r="CC72" s="187"/>
      <c r="CD72" s="187"/>
      <c r="CE72" s="187"/>
      <c r="CF72" s="187"/>
      <c r="CG72" s="187"/>
      <c r="CH72" s="187"/>
      <c r="CI72" s="187"/>
      <c r="CJ72" s="187"/>
      <c r="CK72" s="187"/>
    </row>
    <row r="73" spans="2:83" s="188" customFormat="1" ht="10.5" customHeight="1" hidden="1">
      <c r="B73" s="47">
        <v>1</v>
      </c>
      <c r="C73" s="47"/>
      <c r="D73" s="47"/>
      <c r="E73" s="47">
        <f>IF(E10="","",E10)</f>
      </c>
      <c r="F73" s="47">
        <f>IF(E73="","",1)</f>
      </c>
      <c r="G73" s="47">
        <f>IF(E9="","",E9)</f>
      </c>
      <c r="H73" s="47">
        <f>IF(I9=0,"",I9)</f>
      </c>
      <c r="I73" s="47">
        <f>L9</f>
      </c>
      <c r="J73" s="47">
        <f>IF(I73="","",B73)</f>
      </c>
      <c r="K73" s="47">
        <f aca="true" t="shared" si="0" ref="K73:K92">IF(J73="","",RANK(J73,$J$73:$J$92,1))</f>
      </c>
      <c r="L73" s="47"/>
      <c r="M73" s="47">
        <f>N9</f>
        <v>0</v>
      </c>
      <c r="N73" s="47"/>
      <c r="O73" s="47">
        <f>IF(M73=0,"",VLOOKUP(M73,$B$116:$C$126,2))</f>
      </c>
      <c r="P73" s="47">
        <f>O9</f>
        <v>0</v>
      </c>
      <c r="Q73" s="47">
        <f>IF(P73=0,"",VLOOKUP(P73,$B$116:$C$126,2))</f>
      </c>
      <c r="R73" s="47">
        <f aca="true" t="shared" si="1" ref="R73:R92">IF($P73=1,$B73,"")</f>
      </c>
      <c r="S73" s="47">
        <f>IF(R73="","",RANK(R73,$R$73:$R$92,1))</f>
      </c>
      <c r="T73" s="47">
        <f>IF($P73=2,$B73,"")</f>
      </c>
      <c r="U73" s="47">
        <f>IF(T73="","",RANK(T73,$T$73:$T$92,1))</f>
      </c>
      <c r="V73" s="47">
        <f aca="true" t="shared" si="2" ref="V73:V92">IF($P73=3,$B73,"")</f>
      </c>
      <c r="W73" s="47">
        <f aca="true" t="shared" si="3" ref="W73:W92">IF(V73="","",RANK(V73,$V$73:$V$92,1))</f>
      </c>
      <c r="X73" s="47">
        <f aca="true" t="shared" si="4" ref="X73:X92">IF($P73=4,$B73,"")</f>
      </c>
      <c r="Y73" s="47">
        <f aca="true" t="shared" si="5" ref="Y73:Y92">IF(X73="","",RANK(X73,$X$73:$X$92,1))</f>
      </c>
      <c r="Z73" s="47">
        <f aca="true" t="shared" si="6" ref="Z73:Z92">IF($P73=5,$B73,"")</f>
      </c>
      <c r="AA73" s="47">
        <f aca="true" t="shared" si="7" ref="AA73:AA92">IF(Z73="","",RANK(Z73,$Z$73:$Z$92,1))</f>
      </c>
      <c r="AB73" s="47">
        <f aca="true" t="shared" si="8" ref="AB73:AB92">IF($P73=6,$B73,"")</f>
      </c>
      <c r="AC73" s="47">
        <f>IF(AB73="","",RANK(AB73,$AB$73:$AB$92,1))</f>
      </c>
      <c r="AD73" s="47">
        <f>IF($P73=7,$B73,"")</f>
      </c>
      <c r="AE73" s="47">
        <f>IF(AD73="","",RANK(AD73,$AD$73:$AD$92,1))</f>
      </c>
      <c r="AF73" s="47">
        <f>IF($P73=8,$B73,"")</f>
      </c>
      <c r="AG73" s="47">
        <f>IF(AF73="","",RANK(AF73,$AF$73:$AF$92,1))</f>
      </c>
      <c r="AH73" s="47">
        <f>IF($P73=9,$B73,"")</f>
      </c>
      <c r="AI73" s="47">
        <f>IF(AH73="","",RANK(AH73,$AH$73:$AH$92,1))</f>
      </c>
      <c r="AJ73" s="47">
        <f>IF($P73=10,$B73,"")</f>
      </c>
      <c r="AK73" s="47">
        <f>IF(AJ73="","",RANK(AJ73,$AJ$73:$AJ$92,1))</f>
      </c>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row>
    <row r="74" spans="2:83" s="188" customFormat="1" ht="10.5" customHeight="1" hidden="1">
      <c r="B74" s="47">
        <v>2</v>
      </c>
      <c r="C74" s="47"/>
      <c r="D74" s="47"/>
      <c r="E74" s="47">
        <f>IF(E12="","",E12)</f>
      </c>
      <c r="F74" s="47">
        <f aca="true" t="shared" si="9" ref="F74:F92">IF(E74="","",1)</f>
      </c>
      <c r="G74" s="47">
        <f>IF(E11="","",E11)</f>
      </c>
      <c r="H74" s="47">
        <f>IF(I11=0,"",I11)</f>
      </c>
      <c r="I74" s="47">
        <f>L11</f>
      </c>
      <c r="J74" s="47">
        <f aca="true" t="shared" si="10" ref="J74:J92">IF(I74="","",B74)</f>
      </c>
      <c r="K74" s="47">
        <f t="shared" si="0"/>
      </c>
      <c r="L74" s="47"/>
      <c r="M74" s="47">
        <f>N11</f>
        <v>0</v>
      </c>
      <c r="N74" s="47"/>
      <c r="O74" s="47">
        <f aca="true" t="shared" si="11" ref="O74:O92">IF(M74=0,"",VLOOKUP(M74,$B$116:$C$126,2))</f>
      </c>
      <c r="P74" s="47">
        <f>O11</f>
        <v>0</v>
      </c>
      <c r="Q74" s="47">
        <f aca="true" t="shared" si="12" ref="Q74:Q92">IF(P74=0,"",VLOOKUP(P74,$B$116:$C$126,2))</f>
      </c>
      <c r="R74" s="47">
        <f t="shared" si="1"/>
      </c>
      <c r="S74" s="47">
        <f>IF(R74="","",RANK(R74,$R$73:$R$92,1))</f>
      </c>
      <c r="T74" s="47">
        <f>IF($P74=2,$B74,"")</f>
      </c>
      <c r="U74" s="47">
        <f aca="true" t="shared" si="13" ref="U74:U92">IF(T74="","",RANK(T74,$T$73:$T$92,1))</f>
      </c>
      <c r="V74" s="47">
        <f t="shared" si="2"/>
      </c>
      <c r="W74" s="47">
        <f t="shared" si="3"/>
      </c>
      <c r="X74" s="47">
        <f t="shared" si="4"/>
      </c>
      <c r="Y74" s="47">
        <f t="shared" si="5"/>
      </c>
      <c r="Z74" s="47">
        <f t="shared" si="6"/>
      </c>
      <c r="AA74" s="47">
        <f t="shared" si="7"/>
      </c>
      <c r="AB74" s="47">
        <f>IF($P74=6,$B74,"")</f>
      </c>
      <c r="AC74" s="47">
        <f>IF(AB74="","",RANK(AB74,$AB$73:$AB$92,1))</f>
      </c>
      <c r="AD74" s="47">
        <f aca="true" t="shared" si="14" ref="AD74:AD92">IF($P74=7,$B74,"")</f>
      </c>
      <c r="AE74" s="47">
        <f aca="true" t="shared" si="15" ref="AE74:AE92">IF(AD74="","",RANK(AD74,$AD$73:$AD$92,1))</f>
      </c>
      <c r="AF74" s="47">
        <f aca="true" t="shared" si="16" ref="AF74:AF92">IF($P74=8,$B74,"")</f>
      </c>
      <c r="AG74" s="47">
        <f aca="true" t="shared" si="17" ref="AG74:AG92">IF(AF74="","",RANK(AF74,$AF$73:$AF$92,1))</f>
      </c>
      <c r="AH74" s="47">
        <f aca="true" t="shared" si="18" ref="AH74:AH92">IF($P74=9,$B74,"")</f>
      </c>
      <c r="AI74" s="47">
        <f aca="true" t="shared" si="19" ref="AI74:AI92">IF(AH74="","",RANK(AH74,$AH$73:$AH$92,1))</f>
      </c>
      <c r="AJ74" s="47">
        <f aca="true" t="shared" si="20" ref="AJ74:AJ92">IF($P74=10,$B74,"")</f>
      </c>
      <c r="AK74" s="47">
        <f aca="true" t="shared" si="21" ref="AK74:AK92">IF(AJ74="","",RANK(AJ74,$AJ$73:$AJ$92,1))</f>
      </c>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row>
    <row r="75" spans="2:83" s="188" customFormat="1" ht="10.5" customHeight="1" hidden="1">
      <c r="B75" s="47">
        <v>3</v>
      </c>
      <c r="C75" s="47"/>
      <c r="D75" s="47"/>
      <c r="E75" s="47">
        <f>IF(E14="","",E14)</f>
      </c>
      <c r="F75" s="47">
        <f t="shared" si="9"/>
      </c>
      <c r="G75" s="47">
        <f>IF(E13="","",E13)</f>
      </c>
      <c r="H75" s="47">
        <f>IF(I13=0,"",I13)</f>
      </c>
      <c r="I75" s="47">
        <f>L13</f>
      </c>
      <c r="J75" s="47">
        <f t="shared" si="10"/>
      </c>
      <c r="K75" s="47">
        <f t="shared" si="0"/>
      </c>
      <c r="L75" s="47"/>
      <c r="M75" s="47">
        <f>N13</f>
        <v>0</v>
      </c>
      <c r="N75" s="47"/>
      <c r="O75" s="47">
        <f t="shared" si="11"/>
      </c>
      <c r="P75" s="47">
        <f>O13</f>
        <v>0</v>
      </c>
      <c r="Q75" s="47">
        <f t="shared" si="12"/>
      </c>
      <c r="R75" s="47">
        <f>IF($P75=1,$B75,"")</f>
      </c>
      <c r="S75" s="47">
        <f>IF(R75="","",RANK(R75,$R$73:$R$92,1))</f>
      </c>
      <c r="T75" s="47">
        <f aca="true" t="shared" si="22" ref="T75:T92">IF($P75=2,$B75,"")</f>
      </c>
      <c r="U75" s="47">
        <f>IF(T75="","",RANK(T75,$T$73:$T$92,1))</f>
      </c>
      <c r="V75" s="47">
        <f t="shared" si="2"/>
      </c>
      <c r="W75" s="47">
        <f t="shared" si="3"/>
      </c>
      <c r="X75" s="47">
        <f t="shared" si="4"/>
      </c>
      <c r="Y75" s="47">
        <f t="shared" si="5"/>
      </c>
      <c r="Z75" s="47">
        <f t="shared" si="6"/>
      </c>
      <c r="AA75" s="47">
        <f t="shared" si="7"/>
      </c>
      <c r="AB75" s="47">
        <f t="shared" si="8"/>
      </c>
      <c r="AC75" s="47">
        <f aca="true" t="shared" si="23" ref="AC75:AC92">IF(AB75="","",RANK(AB75,$AB$73:$AB$92,1))</f>
      </c>
      <c r="AD75" s="47">
        <f t="shared" si="14"/>
      </c>
      <c r="AE75" s="47">
        <f t="shared" si="15"/>
      </c>
      <c r="AF75" s="47">
        <f t="shared" si="16"/>
      </c>
      <c r="AG75" s="47">
        <f t="shared" si="17"/>
      </c>
      <c r="AH75" s="47">
        <f t="shared" si="18"/>
      </c>
      <c r="AI75" s="47">
        <f t="shared" si="19"/>
      </c>
      <c r="AJ75" s="47">
        <f t="shared" si="20"/>
      </c>
      <c r="AK75" s="47">
        <f t="shared" si="21"/>
      </c>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c r="CE75" s="187"/>
    </row>
    <row r="76" spans="2:83" s="188" customFormat="1" ht="10.5" customHeight="1" hidden="1">
      <c r="B76" s="47">
        <v>4</v>
      </c>
      <c r="C76" s="47"/>
      <c r="D76" s="47"/>
      <c r="E76" s="47">
        <f>IF(E16="","",E16)</f>
      </c>
      <c r="F76" s="47">
        <f t="shared" si="9"/>
      </c>
      <c r="G76" s="47">
        <f>IF(E15="","",E15)</f>
      </c>
      <c r="H76" s="47">
        <f>IF(I15=0,"",I15)</f>
      </c>
      <c r="I76" s="47">
        <f>L15</f>
      </c>
      <c r="J76" s="47">
        <f t="shared" si="10"/>
      </c>
      <c r="K76" s="47">
        <f t="shared" si="0"/>
      </c>
      <c r="L76" s="47"/>
      <c r="M76" s="47">
        <f>N15</f>
        <v>0</v>
      </c>
      <c r="N76" s="47"/>
      <c r="O76" s="47">
        <f t="shared" si="11"/>
      </c>
      <c r="P76" s="47">
        <f>O15</f>
        <v>0</v>
      </c>
      <c r="Q76" s="47">
        <f t="shared" si="12"/>
      </c>
      <c r="R76" s="47">
        <f t="shared" si="1"/>
      </c>
      <c r="S76" s="47">
        <f aca="true" t="shared" si="24" ref="S76:S92">IF(R76="","",RANK(R76,$R$73:$R$92,1))</f>
      </c>
      <c r="T76" s="47">
        <f>IF($P76=2,$B76,"")</f>
      </c>
      <c r="U76" s="47">
        <f>IF(T76="","",RANK(T76,$T$73:$T$92,1))</f>
      </c>
      <c r="V76" s="47">
        <f>IF($P76=3,$B76,"")</f>
      </c>
      <c r="W76" s="47">
        <f>IF(V76="","",RANK(V76,$V$73:$V$92,1))</f>
      </c>
      <c r="X76" s="47">
        <f t="shared" si="4"/>
      </c>
      <c r="Y76" s="47">
        <f t="shared" si="5"/>
      </c>
      <c r="Z76" s="47">
        <f t="shared" si="6"/>
      </c>
      <c r="AA76" s="47">
        <f t="shared" si="7"/>
      </c>
      <c r="AB76" s="47">
        <f t="shared" si="8"/>
      </c>
      <c r="AC76" s="47">
        <f t="shared" si="23"/>
      </c>
      <c r="AD76" s="47">
        <f t="shared" si="14"/>
      </c>
      <c r="AE76" s="47">
        <f t="shared" si="15"/>
      </c>
      <c r="AF76" s="47">
        <f t="shared" si="16"/>
      </c>
      <c r="AG76" s="47">
        <f t="shared" si="17"/>
      </c>
      <c r="AH76" s="47">
        <f t="shared" si="18"/>
      </c>
      <c r="AI76" s="47">
        <f t="shared" si="19"/>
      </c>
      <c r="AJ76" s="47">
        <f t="shared" si="20"/>
      </c>
      <c r="AK76" s="47">
        <f t="shared" si="21"/>
      </c>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87"/>
      <c r="BY76" s="187"/>
      <c r="BZ76" s="187"/>
      <c r="CA76" s="187"/>
      <c r="CB76" s="187"/>
      <c r="CC76" s="187"/>
      <c r="CD76" s="187"/>
      <c r="CE76" s="187"/>
    </row>
    <row r="77" spans="2:83" s="188" customFormat="1" ht="10.5" customHeight="1" hidden="1">
      <c r="B77" s="47">
        <v>5</v>
      </c>
      <c r="C77" s="47"/>
      <c r="D77" s="47"/>
      <c r="E77" s="47">
        <f>IF(E18="","",E18)</f>
      </c>
      <c r="F77" s="47">
        <f t="shared" si="9"/>
      </c>
      <c r="G77" s="47">
        <f>IF(E17="","",E17)</f>
      </c>
      <c r="H77" s="47">
        <f>IF(I17=0,"",I17)</f>
      </c>
      <c r="I77" s="47">
        <f>L17</f>
      </c>
      <c r="J77" s="47">
        <f t="shared" si="10"/>
      </c>
      <c r="K77" s="47">
        <f t="shared" si="0"/>
      </c>
      <c r="L77" s="47"/>
      <c r="M77" s="47">
        <f>N17</f>
        <v>0</v>
      </c>
      <c r="N77" s="47"/>
      <c r="O77" s="47">
        <f t="shared" si="11"/>
      </c>
      <c r="P77" s="47">
        <f>O17</f>
        <v>0</v>
      </c>
      <c r="Q77" s="47">
        <f t="shared" si="12"/>
      </c>
      <c r="R77" s="47">
        <f t="shared" si="1"/>
      </c>
      <c r="S77" s="47">
        <f t="shared" si="24"/>
      </c>
      <c r="T77" s="47">
        <f t="shared" si="22"/>
      </c>
      <c r="U77" s="47">
        <f t="shared" si="13"/>
      </c>
      <c r="V77" s="47">
        <f t="shared" si="2"/>
      </c>
      <c r="W77" s="47">
        <f t="shared" si="3"/>
      </c>
      <c r="X77" s="47">
        <f t="shared" si="4"/>
      </c>
      <c r="Y77" s="47">
        <f t="shared" si="5"/>
      </c>
      <c r="Z77" s="47">
        <f t="shared" si="6"/>
      </c>
      <c r="AA77" s="47">
        <f t="shared" si="7"/>
      </c>
      <c r="AB77" s="47">
        <f t="shared" si="8"/>
      </c>
      <c r="AC77" s="47">
        <f t="shared" si="23"/>
      </c>
      <c r="AD77" s="47">
        <f t="shared" si="14"/>
      </c>
      <c r="AE77" s="47">
        <f t="shared" si="15"/>
      </c>
      <c r="AF77" s="47">
        <f t="shared" si="16"/>
      </c>
      <c r="AG77" s="47">
        <f t="shared" si="17"/>
      </c>
      <c r="AH77" s="47">
        <f t="shared" si="18"/>
      </c>
      <c r="AI77" s="47">
        <f t="shared" si="19"/>
      </c>
      <c r="AJ77" s="47">
        <f t="shared" si="20"/>
      </c>
      <c r="AK77" s="47">
        <f t="shared" si="21"/>
      </c>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row>
    <row r="78" spans="2:83" s="188" customFormat="1" ht="10.5" customHeight="1" hidden="1">
      <c r="B78" s="47">
        <v>6</v>
      </c>
      <c r="C78" s="47"/>
      <c r="D78" s="47"/>
      <c r="E78" s="47">
        <f>IF(E20="","",E20)</f>
      </c>
      <c r="F78" s="47">
        <f t="shared" si="9"/>
      </c>
      <c r="G78" s="47">
        <f>IF(E19="","",E19)</f>
      </c>
      <c r="H78" s="47">
        <f>IF(I19=0,"",I19)</f>
      </c>
      <c r="I78" s="47">
        <f>L19</f>
      </c>
      <c r="J78" s="47">
        <f t="shared" si="10"/>
      </c>
      <c r="K78" s="47">
        <f t="shared" si="0"/>
      </c>
      <c r="L78" s="47"/>
      <c r="M78" s="47">
        <f>N19</f>
        <v>0</v>
      </c>
      <c r="N78" s="47"/>
      <c r="O78" s="47">
        <f t="shared" si="11"/>
      </c>
      <c r="P78" s="47">
        <f>O19</f>
        <v>0</v>
      </c>
      <c r="Q78" s="47">
        <f t="shared" si="12"/>
      </c>
      <c r="R78" s="47">
        <f t="shared" si="1"/>
      </c>
      <c r="S78" s="47">
        <f t="shared" si="24"/>
      </c>
      <c r="T78" s="47">
        <f t="shared" si="22"/>
      </c>
      <c r="U78" s="47">
        <f t="shared" si="13"/>
      </c>
      <c r="V78" s="47">
        <f t="shared" si="2"/>
      </c>
      <c r="W78" s="47">
        <f t="shared" si="3"/>
      </c>
      <c r="X78" s="47">
        <f t="shared" si="4"/>
      </c>
      <c r="Y78" s="47">
        <f t="shared" si="5"/>
      </c>
      <c r="Z78" s="47">
        <f t="shared" si="6"/>
      </c>
      <c r="AA78" s="47">
        <f t="shared" si="7"/>
      </c>
      <c r="AB78" s="47">
        <f t="shared" si="8"/>
      </c>
      <c r="AC78" s="47">
        <f t="shared" si="23"/>
      </c>
      <c r="AD78" s="47">
        <f t="shared" si="14"/>
      </c>
      <c r="AE78" s="47">
        <f t="shared" si="15"/>
      </c>
      <c r="AF78" s="47">
        <f t="shared" si="16"/>
      </c>
      <c r="AG78" s="47">
        <f t="shared" si="17"/>
      </c>
      <c r="AH78" s="47">
        <f t="shared" si="18"/>
      </c>
      <c r="AI78" s="47">
        <f t="shared" si="19"/>
      </c>
      <c r="AJ78" s="47">
        <f t="shared" si="20"/>
      </c>
      <c r="AK78" s="47">
        <f t="shared" si="21"/>
      </c>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87"/>
      <c r="BY78" s="187"/>
      <c r="BZ78" s="187"/>
      <c r="CA78" s="187"/>
      <c r="CB78" s="187"/>
      <c r="CC78" s="187"/>
      <c r="CD78" s="187"/>
      <c r="CE78" s="187"/>
    </row>
    <row r="79" spans="2:83" s="188" customFormat="1" ht="10.5" customHeight="1" hidden="1">
      <c r="B79" s="47">
        <v>7</v>
      </c>
      <c r="C79" s="47"/>
      <c r="D79" s="47"/>
      <c r="E79" s="47">
        <f>IF(E22="","",E22)</f>
      </c>
      <c r="F79" s="47">
        <f t="shared" si="9"/>
      </c>
      <c r="G79" s="47">
        <f>IF(E21="","",E21)</f>
      </c>
      <c r="H79" s="47">
        <f>IF(I21=0,"",I21)</f>
      </c>
      <c r="I79" s="47">
        <f>L21</f>
      </c>
      <c r="J79" s="47">
        <f t="shared" si="10"/>
      </c>
      <c r="K79" s="47">
        <f t="shared" si="0"/>
      </c>
      <c r="L79" s="47"/>
      <c r="M79" s="47">
        <f>N21</f>
        <v>0</v>
      </c>
      <c r="N79" s="47"/>
      <c r="O79" s="47">
        <f t="shared" si="11"/>
      </c>
      <c r="P79" s="47">
        <f>O21</f>
        <v>0</v>
      </c>
      <c r="Q79" s="47">
        <f t="shared" si="12"/>
      </c>
      <c r="R79" s="47">
        <f t="shared" si="1"/>
      </c>
      <c r="S79" s="47">
        <f t="shared" si="24"/>
      </c>
      <c r="T79" s="47">
        <f t="shared" si="22"/>
      </c>
      <c r="U79" s="47">
        <f t="shared" si="13"/>
      </c>
      <c r="V79" s="47">
        <f t="shared" si="2"/>
      </c>
      <c r="W79" s="47">
        <f t="shared" si="3"/>
      </c>
      <c r="X79" s="47">
        <f t="shared" si="4"/>
      </c>
      <c r="Y79" s="47">
        <f t="shared" si="5"/>
      </c>
      <c r="Z79" s="47">
        <f t="shared" si="6"/>
      </c>
      <c r="AA79" s="47">
        <f t="shared" si="7"/>
      </c>
      <c r="AB79" s="47">
        <f t="shared" si="8"/>
      </c>
      <c r="AC79" s="47">
        <f t="shared" si="23"/>
      </c>
      <c r="AD79" s="47">
        <f t="shared" si="14"/>
      </c>
      <c r="AE79" s="47">
        <f t="shared" si="15"/>
      </c>
      <c r="AF79" s="47">
        <f t="shared" si="16"/>
      </c>
      <c r="AG79" s="47">
        <f t="shared" si="17"/>
      </c>
      <c r="AH79" s="47">
        <f t="shared" si="18"/>
      </c>
      <c r="AI79" s="47">
        <f t="shared" si="19"/>
      </c>
      <c r="AJ79" s="47">
        <f t="shared" si="20"/>
      </c>
      <c r="AK79" s="47">
        <f t="shared" si="21"/>
      </c>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7"/>
      <c r="BX79" s="187"/>
      <c r="BY79" s="187"/>
      <c r="BZ79" s="187"/>
      <c r="CA79" s="187"/>
      <c r="CB79" s="187"/>
      <c r="CC79" s="187"/>
      <c r="CD79" s="187"/>
      <c r="CE79" s="187"/>
    </row>
    <row r="80" spans="2:83" s="188" customFormat="1" ht="10.5" customHeight="1" hidden="1">
      <c r="B80" s="47">
        <v>8</v>
      </c>
      <c r="C80" s="47"/>
      <c r="D80" s="47"/>
      <c r="E80" s="47">
        <f>IF(E24="","",E24)</f>
      </c>
      <c r="F80" s="47">
        <f t="shared" si="9"/>
      </c>
      <c r="G80" s="47">
        <f>IF(E23="","",E23)</f>
      </c>
      <c r="H80" s="47">
        <f>IF(I23=0,"",I23)</f>
      </c>
      <c r="I80" s="47">
        <f>L23</f>
      </c>
      <c r="J80" s="47">
        <f t="shared" si="10"/>
      </c>
      <c r="K80" s="47">
        <f t="shared" si="0"/>
      </c>
      <c r="L80" s="47"/>
      <c r="M80" s="47">
        <f>N23</f>
        <v>0</v>
      </c>
      <c r="N80" s="47"/>
      <c r="O80" s="47">
        <f t="shared" si="11"/>
      </c>
      <c r="P80" s="47">
        <f>O23</f>
        <v>0</v>
      </c>
      <c r="Q80" s="47">
        <f t="shared" si="12"/>
      </c>
      <c r="R80" s="47">
        <f t="shared" si="1"/>
      </c>
      <c r="S80" s="47">
        <f t="shared" si="24"/>
      </c>
      <c r="T80" s="47">
        <f t="shared" si="22"/>
      </c>
      <c r="U80" s="47">
        <f t="shared" si="13"/>
      </c>
      <c r="V80" s="47">
        <f t="shared" si="2"/>
      </c>
      <c r="W80" s="47">
        <f t="shared" si="3"/>
      </c>
      <c r="X80" s="47">
        <f t="shared" si="4"/>
      </c>
      <c r="Y80" s="47">
        <f t="shared" si="5"/>
      </c>
      <c r="Z80" s="47">
        <f t="shared" si="6"/>
      </c>
      <c r="AA80" s="47">
        <f t="shared" si="7"/>
      </c>
      <c r="AB80" s="47">
        <f t="shared" si="8"/>
      </c>
      <c r="AC80" s="47">
        <f t="shared" si="23"/>
      </c>
      <c r="AD80" s="47">
        <f t="shared" si="14"/>
      </c>
      <c r="AE80" s="47">
        <f t="shared" si="15"/>
      </c>
      <c r="AF80" s="47">
        <f t="shared" si="16"/>
      </c>
      <c r="AG80" s="47">
        <f t="shared" si="17"/>
      </c>
      <c r="AH80" s="47">
        <f t="shared" si="18"/>
      </c>
      <c r="AI80" s="47">
        <f t="shared" si="19"/>
      </c>
      <c r="AJ80" s="47">
        <f t="shared" si="20"/>
      </c>
      <c r="AK80" s="47">
        <f t="shared" si="21"/>
      </c>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c r="BX80" s="187"/>
      <c r="BY80" s="187"/>
      <c r="BZ80" s="187"/>
      <c r="CA80" s="187"/>
      <c r="CB80" s="187"/>
      <c r="CC80" s="187"/>
      <c r="CD80" s="187"/>
      <c r="CE80" s="187"/>
    </row>
    <row r="81" spans="2:83" s="188" customFormat="1" ht="10.5" customHeight="1" hidden="1">
      <c r="B81" s="47">
        <v>9</v>
      </c>
      <c r="C81" s="47"/>
      <c r="D81" s="47"/>
      <c r="E81" s="47">
        <f>IF(E26="","",E26)</f>
      </c>
      <c r="F81" s="47">
        <f t="shared" si="9"/>
      </c>
      <c r="G81" s="47">
        <f>IF(E25="","",E25)</f>
      </c>
      <c r="H81" s="47">
        <f>IF(I25=0,"",I25)</f>
      </c>
      <c r="I81" s="47">
        <f>L25</f>
      </c>
      <c r="J81" s="47">
        <f t="shared" si="10"/>
      </c>
      <c r="K81" s="47">
        <f t="shared" si="0"/>
      </c>
      <c r="L81" s="47"/>
      <c r="M81" s="47">
        <f>N25</f>
        <v>0</v>
      </c>
      <c r="N81" s="47"/>
      <c r="O81" s="47">
        <f t="shared" si="11"/>
      </c>
      <c r="P81" s="47">
        <f>O25</f>
        <v>0</v>
      </c>
      <c r="Q81" s="47">
        <f t="shared" si="12"/>
      </c>
      <c r="R81" s="47">
        <f t="shared" si="1"/>
      </c>
      <c r="S81" s="47">
        <f t="shared" si="24"/>
      </c>
      <c r="T81" s="47">
        <f t="shared" si="22"/>
      </c>
      <c r="U81" s="47">
        <f t="shared" si="13"/>
      </c>
      <c r="V81" s="47">
        <f t="shared" si="2"/>
      </c>
      <c r="W81" s="47">
        <f t="shared" si="3"/>
      </c>
      <c r="X81" s="47">
        <f t="shared" si="4"/>
      </c>
      <c r="Y81" s="47">
        <f t="shared" si="5"/>
      </c>
      <c r="Z81" s="47">
        <f t="shared" si="6"/>
      </c>
      <c r="AA81" s="47">
        <f t="shared" si="7"/>
      </c>
      <c r="AB81" s="47">
        <f t="shared" si="8"/>
      </c>
      <c r="AC81" s="47">
        <f t="shared" si="23"/>
      </c>
      <c r="AD81" s="47">
        <f t="shared" si="14"/>
      </c>
      <c r="AE81" s="47">
        <f t="shared" si="15"/>
      </c>
      <c r="AF81" s="47">
        <f t="shared" si="16"/>
      </c>
      <c r="AG81" s="47">
        <f t="shared" si="17"/>
      </c>
      <c r="AH81" s="47">
        <f t="shared" si="18"/>
      </c>
      <c r="AI81" s="47">
        <f t="shared" si="19"/>
      </c>
      <c r="AJ81" s="47">
        <f t="shared" si="20"/>
      </c>
      <c r="AK81" s="47">
        <f t="shared" si="21"/>
      </c>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c r="CA81" s="187"/>
      <c r="CB81" s="187"/>
      <c r="CC81" s="187"/>
      <c r="CD81" s="187"/>
      <c r="CE81" s="187"/>
    </row>
    <row r="82" spans="2:83" s="188" customFormat="1" ht="10.5" customHeight="1" hidden="1">
      <c r="B82" s="47">
        <v>10</v>
      </c>
      <c r="C82" s="47"/>
      <c r="D82" s="47"/>
      <c r="E82" s="47">
        <f>IF(E28="","",E28)</f>
      </c>
      <c r="F82" s="47">
        <f t="shared" si="9"/>
      </c>
      <c r="G82" s="47">
        <f>IF(E27="","",E27)</f>
      </c>
      <c r="H82" s="47">
        <f>IF(I27=0,"",I27)</f>
      </c>
      <c r="I82" s="47">
        <f>L27</f>
      </c>
      <c r="J82" s="47">
        <f t="shared" si="10"/>
      </c>
      <c r="K82" s="47">
        <f t="shared" si="0"/>
      </c>
      <c r="L82" s="47"/>
      <c r="M82" s="47">
        <f>N27</f>
        <v>0</v>
      </c>
      <c r="N82" s="47"/>
      <c r="O82" s="47">
        <f t="shared" si="11"/>
      </c>
      <c r="P82" s="47">
        <f>O27</f>
        <v>0</v>
      </c>
      <c r="Q82" s="47">
        <f t="shared" si="12"/>
      </c>
      <c r="R82" s="47">
        <f t="shared" si="1"/>
      </c>
      <c r="S82" s="47">
        <f t="shared" si="24"/>
      </c>
      <c r="T82" s="47">
        <f t="shared" si="22"/>
      </c>
      <c r="U82" s="47">
        <f t="shared" si="13"/>
      </c>
      <c r="V82" s="47">
        <f t="shared" si="2"/>
      </c>
      <c r="W82" s="47">
        <f t="shared" si="3"/>
      </c>
      <c r="X82" s="47">
        <f t="shared" si="4"/>
      </c>
      <c r="Y82" s="47">
        <f t="shared" si="5"/>
      </c>
      <c r="Z82" s="47">
        <f t="shared" si="6"/>
      </c>
      <c r="AA82" s="47">
        <f t="shared" si="7"/>
      </c>
      <c r="AB82" s="47">
        <f t="shared" si="8"/>
      </c>
      <c r="AC82" s="47">
        <f t="shared" si="23"/>
      </c>
      <c r="AD82" s="47">
        <f t="shared" si="14"/>
      </c>
      <c r="AE82" s="47">
        <f t="shared" si="15"/>
      </c>
      <c r="AF82" s="47">
        <f t="shared" si="16"/>
      </c>
      <c r="AG82" s="47">
        <f t="shared" si="17"/>
      </c>
      <c r="AH82" s="47">
        <f t="shared" si="18"/>
      </c>
      <c r="AI82" s="47">
        <f t="shared" si="19"/>
      </c>
      <c r="AJ82" s="47">
        <f t="shared" si="20"/>
      </c>
      <c r="AK82" s="47">
        <f t="shared" si="21"/>
      </c>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c r="BR82" s="187"/>
      <c r="BS82" s="187"/>
      <c r="BT82" s="187"/>
      <c r="BU82" s="187"/>
      <c r="BV82" s="187"/>
      <c r="BW82" s="187"/>
      <c r="BX82" s="187"/>
      <c r="BY82" s="187"/>
      <c r="BZ82" s="187"/>
      <c r="CA82" s="187"/>
      <c r="CB82" s="187"/>
      <c r="CC82" s="187"/>
      <c r="CD82" s="187"/>
      <c r="CE82" s="187"/>
    </row>
    <row r="83" spans="2:83" s="188" customFormat="1" ht="10.5" customHeight="1" hidden="1">
      <c r="B83" s="47">
        <v>11</v>
      </c>
      <c r="C83" s="47"/>
      <c r="D83" s="47"/>
      <c r="E83" s="47">
        <f>IF(E30="","",E30)</f>
      </c>
      <c r="F83" s="47">
        <f t="shared" si="9"/>
      </c>
      <c r="G83" s="47">
        <f>IF(E29="","",E29)</f>
      </c>
      <c r="H83" s="47">
        <f>IF(I29=0,"",I29)</f>
      </c>
      <c r="I83" s="47">
        <f>L29</f>
      </c>
      <c r="J83" s="47">
        <f t="shared" si="10"/>
      </c>
      <c r="K83" s="47">
        <f t="shared" si="0"/>
      </c>
      <c r="L83" s="47"/>
      <c r="M83" s="47">
        <f>N29</f>
        <v>0</v>
      </c>
      <c r="N83" s="47"/>
      <c r="O83" s="47">
        <f t="shared" si="11"/>
      </c>
      <c r="P83" s="47">
        <f>O29</f>
        <v>0</v>
      </c>
      <c r="Q83" s="47">
        <f t="shared" si="12"/>
      </c>
      <c r="R83" s="47">
        <f t="shared" si="1"/>
      </c>
      <c r="S83" s="47">
        <f t="shared" si="24"/>
      </c>
      <c r="T83" s="47">
        <f t="shared" si="22"/>
      </c>
      <c r="U83" s="47">
        <f t="shared" si="13"/>
      </c>
      <c r="V83" s="47">
        <f t="shared" si="2"/>
      </c>
      <c r="W83" s="47">
        <f t="shared" si="3"/>
      </c>
      <c r="X83" s="47">
        <f t="shared" si="4"/>
      </c>
      <c r="Y83" s="47">
        <f t="shared" si="5"/>
      </c>
      <c r="Z83" s="47">
        <f t="shared" si="6"/>
      </c>
      <c r="AA83" s="47">
        <f t="shared" si="7"/>
      </c>
      <c r="AB83" s="47">
        <f t="shared" si="8"/>
      </c>
      <c r="AC83" s="47">
        <f t="shared" si="23"/>
      </c>
      <c r="AD83" s="47">
        <f t="shared" si="14"/>
      </c>
      <c r="AE83" s="47">
        <f t="shared" si="15"/>
      </c>
      <c r="AF83" s="47">
        <f t="shared" si="16"/>
      </c>
      <c r="AG83" s="47">
        <f t="shared" si="17"/>
      </c>
      <c r="AH83" s="47">
        <f t="shared" si="18"/>
      </c>
      <c r="AI83" s="47">
        <f t="shared" si="19"/>
      </c>
      <c r="AJ83" s="47">
        <f t="shared" si="20"/>
      </c>
      <c r="AK83" s="47">
        <f t="shared" si="21"/>
      </c>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c r="BR83" s="187"/>
      <c r="BS83" s="187"/>
      <c r="BT83" s="187"/>
      <c r="BU83" s="187"/>
      <c r="BV83" s="187"/>
      <c r="BW83" s="187"/>
      <c r="BX83" s="187"/>
      <c r="BY83" s="187"/>
      <c r="BZ83" s="187"/>
      <c r="CA83" s="187"/>
      <c r="CB83" s="187"/>
      <c r="CC83" s="187"/>
      <c r="CD83" s="187"/>
      <c r="CE83" s="187"/>
    </row>
    <row r="84" spans="2:83" s="188" customFormat="1" ht="10.5" customHeight="1" hidden="1">
      <c r="B84" s="47">
        <v>12</v>
      </c>
      <c r="C84" s="47"/>
      <c r="D84" s="47"/>
      <c r="E84" s="47">
        <f>IF(E32="","",E32)</f>
      </c>
      <c r="F84" s="47">
        <f t="shared" si="9"/>
      </c>
      <c r="G84" s="47">
        <f>IF(E31="","",E31)</f>
      </c>
      <c r="H84" s="47">
        <f>IF(I31=0,"",I31)</f>
      </c>
      <c r="I84" s="47">
        <f>L31</f>
      </c>
      <c r="J84" s="47">
        <f t="shared" si="10"/>
      </c>
      <c r="K84" s="47">
        <f t="shared" si="0"/>
      </c>
      <c r="L84" s="47"/>
      <c r="M84" s="47">
        <f>N31</f>
        <v>0</v>
      </c>
      <c r="N84" s="47"/>
      <c r="O84" s="47">
        <f t="shared" si="11"/>
      </c>
      <c r="P84" s="47">
        <f>O31</f>
        <v>0</v>
      </c>
      <c r="Q84" s="47">
        <f t="shared" si="12"/>
      </c>
      <c r="R84" s="47">
        <f t="shared" si="1"/>
      </c>
      <c r="S84" s="47">
        <f t="shared" si="24"/>
      </c>
      <c r="T84" s="47">
        <f t="shared" si="22"/>
      </c>
      <c r="U84" s="47">
        <f t="shared" si="13"/>
      </c>
      <c r="V84" s="47">
        <f t="shared" si="2"/>
      </c>
      <c r="W84" s="47">
        <f t="shared" si="3"/>
      </c>
      <c r="X84" s="47">
        <f t="shared" si="4"/>
      </c>
      <c r="Y84" s="47">
        <f t="shared" si="5"/>
      </c>
      <c r="Z84" s="47">
        <f t="shared" si="6"/>
      </c>
      <c r="AA84" s="47">
        <f t="shared" si="7"/>
      </c>
      <c r="AB84" s="47">
        <f t="shared" si="8"/>
      </c>
      <c r="AC84" s="47">
        <f t="shared" si="23"/>
      </c>
      <c r="AD84" s="47">
        <f t="shared" si="14"/>
      </c>
      <c r="AE84" s="47">
        <f t="shared" si="15"/>
      </c>
      <c r="AF84" s="47">
        <f t="shared" si="16"/>
      </c>
      <c r="AG84" s="47">
        <f t="shared" si="17"/>
      </c>
      <c r="AH84" s="47">
        <f t="shared" si="18"/>
      </c>
      <c r="AI84" s="47">
        <f t="shared" si="19"/>
      </c>
      <c r="AJ84" s="47">
        <f t="shared" si="20"/>
      </c>
      <c r="AK84" s="47">
        <f t="shared" si="21"/>
      </c>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87"/>
      <c r="BY84" s="187"/>
      <c r="BZ84" s="187"/>
      <c r="CA84" s="187"/>
      <c r="CB84" s="187"/>
      <c r="CC84" s="187"/>
      <c r="CD84" s="187"/>
      <c r="CE84" s="187"/>
    </row>
    <row r="85" spans="2:83" s="188" customFormat="1" ht="10.5" customHeight="1" hidden="1">
      <c r="B85" s="47">
        <v>13</v>
      </c>
      <c r="C85" s="47"/>
      <c r="D85" s="47"/>
      <c r="E85" s="47">
        <f>IF(E34="","",E34)</f>
      </c>
      <c r="F85" s="47">
        <f t="shared" si="9"/>
      </c>
      <c r="G85" s="47">
        <f>IF(E33="","",E33)</f>
      </c>
      <c r="H85" s="47">
        <f>IF(I33=0,"",I33)</f>
      </c>
      <c r="I85" s="47">
        <f>L33</f>
      </c>
      <c r="J85" s="47">
        <f>IF(I85="","",B85)</f>
      </c>
      <c r="K85" s="47">
        <f t="shared" si="0"/>
      </c>
      <c r="L85" s="47"/>
      <c r="M85" s="47">
        <f>N33</f>
        <v>0</v>
      </c>
      <c r="N85" s="47"/>
      <c r="O85" s="47">
        <f t="shared" si="11"/>
      </c>
      <c r="P85" s="47">
        <f>O33</f>
        <v>0</v>
      </c>
      <c r="Q85" s="47">
        <f t="shared" si="12"/>
      </c>
      <c r="R85" s="47">
        <f t="shared" si="1"/>
      </c>
      <c r="S85" s="47">
        <f t="shared" si="24"/>
      </c>
      <c r="T85" s="47">
        <f t="shared" si="22"/>
      </c>
      <c r="U85" s="47">
        <f t="shared" si="13"/>
      </c>
      <c r="V85" s="47">
        <f t="shared" si="2"/>
      </c>
      <c r="W85" s="47">
        <f t="shared" si="3"/>
      </c>
      <c r="X85" s="47">
        <f t="shared" si="4"/>
      </c>
      <c r="Y85" s="47">
        <f t="shared" si="5"/>
      </c>
      <c r="Z85" s="47">
        <f t="shared" si="6"/>
      </c>
      <c r="AA85" s="47">
        <f t="shared" si="7"/>
      </c>
      <c r="AB85" s="47">
        <f t="shared" si="8"/>
      </c>
      <c r="AC85" s="47">
        <f>IF(AB85="","",RANK(AB85,$AB$73:$AB$92,1))</f>
      </c>
      <c r="AD85" s="47">
        <f t="shared" si="14"/>
      </c>
      <c r="AE85" s="47">
        <f t="shared" si="15"/>
      </c>
      <c r="AF85" s="47">
        <f t="shared" si="16"/>
      </c>
      <c r="AG85" s="47">
        <f t="shared" si="17"/>
      </c>
      <c r="AH85" s="47">
        <f t="shared" si="18"/>
      </c>
      <c r="AI85" s="47">
        <f t="shared" si="19"/>
      </c>
      <c r="AJ85" s="47">
        <f t="shared" si="20"/>
      </c>
      <c r="AK85" s="47">
        <f t="shared" si="21"/>
      </c>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row>
    <row r="86" spans="2:83" s="188" customFormat="1" ht="10.5" customHeight="1" hidden="1">
      <c r="B86" s="47">
        <v>14</v>
      </c>
      <c r="C86" s="47"/>
      <c r="D86" s="47"/>
      <c r="E86" s="47">
        <f>IF(E36="","",E36)</f>
      </c>
      <c r="F86" s="47">
        <f t="shared" si="9"/>
      </c>
      <c r="G86" s="47">
        <f>IF(E35="","",E35)</f>
      </c>
      <c r="H86" s="47">
        <f>IF(I35=0,"",I35)</f>
      </c>
      <c r="I86" s="47">
        <f>L35</f>
      </c>
      <c r="J86" s="47">
        <f t="shared" si="10"/>
      </c>
      <c r="K86" s="47">
        <f t="shared" si="0"/>
      </c>
      <c r="L86" s="47"/>
      <c r="M86" s="47">
        <f>N35</f>
        <v>0</v>
      </c>
      <c r="N86" s="47"/>
      <c r="O86" s="47">
        <f t="shared" si="11"/>
      </c>
      <c r="P86" s="47">
        <f>O35</f>
        <v>0</v>
      </c>
      <c r="Q86" s="47">
        <f t="shared" si="12"/>
      </c>
      <c r="R86" s="47">
        <f t="shared" si="1"/>
      </c>
      <c r="S86" s="47">
        <f t="shared" si="24"/>
      </c>
      <c r="T86" s="47">
        <f t="shared" si="22"/>
      </c>
      <c r="U86" s="47">
        <f t="shared" si="13"/>
      </c>
      <c r="V86" s="47">
        <f t="shared" si="2"/>
      </c>
      <c r="W86" s="47">
        <f t="shared" si="3"/>
      </c>
      <c r="X86" s="47">
        <f t="shared" si="4"/>
      </c>
      <c r="Y86" s="47">
        <f t="shared" si="5"/>
      </c>
      <c r="Z86" s="47">
        <f t="shared" si="6"/>
      </c>
      <c r="AA86" s="47">
        <f t="shared" si="7"/>
      </c>
      <c r="AB86" s="47">
        <f t="shared" si="8"/>
      </c>
      <c r="AC86" s="47">
        <f t="shared" si="23"/>
      </c>
      <c r="AD86" s="47">
        <f t="shared" si="14"/>
      </c>
      <c r="AE86" s="47">
        <f t="shared" si="15"/>
      </c>
      <c r="AF86" s="47">
        <f t="shared" si="16"/>
      </c>
      <c r="AG86" s="47">
        <f t="shared" si="17"/>
      </c>
      <c r="AH86" s="47">
        <f t="shared" si="18"/>
      </c>
      <c r="AI86" s="47">
        <f t="shared" si="19"/>
      </c>
      <c r="AJ86" s="47">
        <f t="shared" si="20"/>
      </c>
      <c r="AK86" s="47">
        <f t="shared" si="21"/>
      </c>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c r="BM86" s="187"/>
      <c r="BN86" s="187"/>
      <c r="BO86" s="187"/>
      <c r="BP86" s="187"/>
      <c r="BQ86" s="187"/>
      <c r="BR86" s="187"/>
      <c r="BS86" s="187"/>
      <c r="BT86" s="187"/>
      <c r="BU86" s="187"/>
      <c r="BV86" s="187"/>
      <c r="BW86" s="187"/>
      <c r="BX86" s="187"/>
      <c r="BY86" s="187"/>
      <c r="BZ86" s="187"/>
      <c r="CA86" s="187"/>
      <c r="CB86" s="187"/>
      <c r="CC86" s="187"/>
      <c r="CD86" s="187"/>
      <c r="CE86" s="187"/>
    </row>
    <row r="87" spans="2:83" s="188" customFormat="1" ht="10.5" customHeight="1" hidden="1">
      <c r="B87" s="47">
        <v>15</v>
      </c>
      <c r="C87" s="47"/>
      <c r="D87" s="47"/>
      <c r="E87" s="47">
        <f>IF(E38="","",E38)</f>
      </c>
      <c r="F87" s="47">
        <f t="shared" si="9"/>
      </c>
      <c r="G87" s="47">
        <f>IF(E37="","",E37)</f>
      </c>
      <c r="H87" s="47">
        <f>IF(I37=0,"",I37)</f>
      </c>
      <c r="I87" s="47">
        <f>L37</f>
      </c>
      <c r="J87" s="47">
        <f t="shared" si="10"/>
      </c>
      <c r="K87" s="47">
        <f t="shared" si="0"/>
      </c>
      <c r="L87" s="47"/>
      <c r="M87" s="47">
        <f>N37</f>
        <v>0</v>
      </c>
      <c r="N87" s="47"/>
      <c r="O87" s="47">
        <f t="shared" si="11"/>
      </c>
      <c r="P87" s="47">
        <f>O37</f>
        <v>0</v>
      </c>
      <c r="Q87" s="47">
        <f t="shared" si="12"/>
      </c>
      <c r="R87" s="47">
        <f t="shared" si="1"/>
      </c>
      <c r="S87" s="47">
        <f t="shared" si="24"/>
      </c>
      <c r="T87" s="47">
        <f t="shared" si="22"/>
      </c>
      <c r="U87" s="47">
        <f t="shared" si="13"/>
      </c>
      <c r="V87" s="47">
        <f t="shared" si="2"/>
      </c>
      <c r="W87" s="47">
        <f t="shared" si="3"/>
      </c>
      <c r="X87" s="47">
        <f t="shared" si="4"/>
      </c>
      <c r="Y87" s="47">
        <f t="shared" si="5"/>
      </c>
      <c r="Z87" s="47">
        <f t="shared" si="6"/>
      </c>
      <c r="AA87" s="47">
        <f t="shared" si="7"/>
      </c>
      <c r="AB87" s="47">
        <f t="shared" si="8"/>
      </c>
      <c r="AC87" s="47">
        <f t="shared" si="23"/>
      </c>
      <c r="AD87" s="47">
        <f t="shared" si="14"/>
      </c>
      <c r="AE87" s="47">
        <f t="shared" si="15"/>
      </c>
      <c r="AF87" s="47">
        <f>IF($P87=8,$B87,"")</f>
      </c>
      <c r="AG87" s="47">
        <f t="shared" si="17"/>
      </c>
      <c r="AH87" s="47">
        <f t="shared" si="18"/>
      </c>
      <c r="AI87" s="47">
        <f t="shared" si="19"/>
      </c>
      <c r="AJ87" s="47">
        <f t="shared" si="20"/>
      </c>
      <c r="AK87" s="47">
        <f t="shared" si="21"/>
      </c>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row>
    <row r="88" spans="2:83" s="188" customFormat="1" ht="10.5" customHeight="1" hidden="1">
      <c r="B88" s="47">
        <v>16</v>
      </c>
      <c r="C88" s="47"/>
      <c r="D88" s="47"/>
      <c r="E88" s="47">
        <f>IF(E40="","",E40)</f>
      </c>
      <c r="F88" s="47">
        <f t="shared" si="9"/>
      </c>
      <c r="G88" s="47">
        <f>IF(E39="","",E39)</f>
      </c>
      <c r="H88" s="47">
        <f>IF(I39=0,"",I39)</f>
      </c>
      <c r="I88" s="47">
        <f>L39</f>
      </c>
      <c r="J88" s="47">
        <f t="shared" si="10"/>
      </c>
      <c r="K88" s="47">
        <f t="shared" si="0"/>
      </c>
      <c r="L88" s="47"/>
      <c r="M88" s="47">
        <f>N39</f>
        <v>0</v>
      </c>
      <c r="N88" s="47"/>
      <c r="O88" s="47">
        <f t="shared" si="11"/>
      </c>
      <c r="P88" s="47">
        <f>O39</f>
        <v>0</v>
      </c>
      <c r="Q88" s="47">
        <f t="shared" si="12"/>
      </c>
      <c r="R88" s="47">
        <f t="shared" si="1"/>
      </c>
      <c r="S88" s="47">
        <f t="shared" si="24"/>
      </c>
      <c r="T88" s="47">
        <f t="shared" si="22"/>
      </c>
      <c r="U88" s="47">
        <f t="shared" si="13"/>
      </c>
      <c r="V88" s="47">
        <f t="shared" si="2"/>
      </c>
      <c r="W88" s="47">
        <f t="shared" si="3"/>
      </c>
      <c r="X88" s="47">
        <f t="shared" si="4"/>
      </c>
      <c r="Y88" s="47">
        <f t="shared" si="5"/>
      </c>
      <c r="Z88" s="47">
        <f t="shared" si="6"/>
      </c>
      <c r="AA88" s="47">
        <f t="shared" si="7"/>
      </c>
      <c r="AB88" s="47">
        <f t="shared" si="8"/>
      </c>
      <c r="AC88" s="47">
        <f t="shared" si="23"/>
      </c>
      <c r="AD88" s="47">
        <f t="shared" si="14"/>
      </c>
      <c r="AE88" s="47">
        <f t="shared" si="15"/>
      </c>
      <c r="AF88" s="47">
        <f t="shared" si="16"/>
      </c>
      <c r="AG88" s="47">
        <f t="shared" si="17"/>
      </c>
      <c r="AH88" s="47">
        <f t="shared" si="18"/>
      </c>
      <c r="AI88" s="47">
        <f t="shared" si="19"/>
      </c>
      <c r="AJ88" s="47">
        <f t="shared" si="20"/>
      </c>
      <c r="AK88" s="47">
        <f t="shared" si="21"/>
      </c>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row>
    <row r="89" spans="2:83" s="188" customFormat="1" ht="10.5" customHeight="1" hidden="1">
      <c r="B89" s="47">
        <v>17</v>
      </c>
      <c r="C89" s="47"/>
      <c r="D89" s="47"/>
      <c r="E89" s="47">
        <f>IF(E42="","",E42)</f>
      </c>
      <c r="F89" s="47">
        <f t="shared" si="9"/>
      </c>
      <c r="G89" s="47">
        <f>IF(E41="","",E41)</f>
      </c>
      <c r="H89" s="47">
        <f>IF(I41=0,"",I41)</f>
      </c>
      <c r="I89" s="47">
        <f>L41</f>
      </c>
      <c r="J89" s="47">
        <f t="shared" si="10"/>
      </c>
      <c r="K89" s="47">
        <f t="shared" si="0"/>
      </c>
      <c r="L89" s="47"/>
      <c r="M89" s="47">
        <f>N41</f>
        <v>0</v>
      </c>
      <c r="N89" s="47"/>
      <c r="O89" s="47">
        <f t="shared" si="11"/>
      </c>
      <c r="P89" s="47">
        <f>O41</f>
        <v>0</v>
      </c>
      <c r="Q89" s="47">
        <f t="shared" si="12"/>
      </c>
      <c r="R89" s="47">
        <f t="shared" si="1"/>
      </c>
      <c r="S89" s="47">
        <f t="shared" si="24"/>
      </c>
      <c r="T89" s="47">
        <f t="shared" si="22"/>
      </c>
      <c r="U89" s="47">
        <f t="shared" si="13"/>
      </c>
      <c r="V89" s="47">
        <f t="shared" si="2"/>
      </c>
      <c r="W89" s="47">
        <f t="shared" si="3"/>
      </c>
      <c r="X89" s="47">
        <f t="shared" si="4"/>
      </c>
      <c r="Y89" s="47">
        <f t="shared" si="5"/>
      </c>
      <c r="Z89" s="47">
        <f t="shared" si="6"/>
      </c>
      <c r="AA89" s="47">
        <f t="shared" si="7"/>
      </c>
      <c r="AB89" s="47">
        <f t="shared" si="8"/>
      </c>
      <c r="AC89" s="47">
        <f t="shared" si="23"/>
      </c>
      <c r="AD89" s="47">
        <f t="shared" si="14"/>
      </c>
      <c r="AE89" s="47">
        <f t="shared" si="15"/>
      </c>
      <c r="AF89" s="47">
        <f t="shared" si="16"/>
      </c>
      <c r="AG89" s="47">
        <f t="shared" si="17"/>
      </c>
      <c r="AH89" s="47">
        <f t="shared" si="18"/>
      </c>
      <c r="AI89" s="47">
        <f t="shared" si="19"/>
      </c>
      <c r="AJ89" s="47">
        <f t="shared" si="20"/>
      </c>
      <c r="AK89" s="47">
        <f t="shared" si="21"/>
      </c>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c r="BX89" s="187"/>
      <c r="BY89" s="187"/>
      <c r="BZ89" s="187"/>
      <c r="CA89" s="187"/>
      <c r="CB89" s="187"/>
      <c r="CC89" s="187"/>
      <c r="CD89" s="187"/>
      <c r="CE89" s="187"/>
    </row>
    <row r="90" spans="2:83" s="188" customFormat="1" ht="10.5" customHeight="1" hidden="1">
      <c r="B90" s="47">
        <v>18</v>
      </c>
      <c r="C90" s="47"/>
      <c r="D90" s="47"/>
      <c r="E90" s="47">
        <f>IF(E44="","",E44)</f>
      </c>
      <c r="F90" s="47">
        <f t="shared" si="9"/>
      </c>
      <c r="G90" s="47">
        <f>IF(E43="","",E43)</f>
      </c>
      <c r="H90" s="47">
        <f>IF(I43=0,"",I43)</f>
      </c>
      <c r="I90" s="47">
        <f>L43</f>
      </c>
      <c r="J90" s="47">
        <f t="shared" si="10"/>
      </c>
      <c r="K90" s="47">
        <f t="shared" si="0"/>
      </c>
      <c r="L90" s="47"/>
      <c r="M90" s="47">
        <f>N43</f>
        <v>0</v>
      </c>
      <c r="N90" s="47"/>
      <c r="O90" s="47">
        <f t="shared" si="11"/>
      </c>
      <c r="P90" s="47">
        <f>O43</f>
        <v>0</v>
      </c>
      <c r="Q90" s="47">
        <f t="shared" si="12"/>
      </c>
      <c r="R90" s="47">
        <f t="shared" si="1"/>
      </c>
      <c r="S90" s="47">
        <f t="shared" si="24"/>
      </c>
      <c r="T90" s="47">
        <f>IF($P90=2,$B90,"")</f>
      </c>
      <c r="U90" s="47">
        <f t="shared" si="13"/>
      </c>
      <c r="V90" s="47">
        <f t="shared" si="2"/>
      </c>
      <c r="W90" s="47">
        <f t="shared" si="3"/>
      </c>
      <c r="X90" s="47">
        <f t="shared" si="4"/>
      </c>
      <c r="Y90" s="47">
        <f t="shared" si="5"/>
      </c>
      <c r="Z90" s="47">
        <f t="shared" si="6"/>
      </c>
      <c r="AA90" s="47">
        <f t="shared" si="7"/>
      </c>
      <c r="AB90" s="47">
        <f t="shared" si="8"/>
      </c>
      <c r="AC90" s="47">
        <f t="shared" si="23"/>
      </c>
      <c r="AD90" s="47">
        <f t="shared" si="14"/>
      </c>
      <c r="AE90" s="47">
        <f t="shared" si="15"/>
      </c>
      <c r="AF90" s="47">
        <f t="shared" si="16"/>
      </c>
      <c r="AG90" s="47">
        <f t="shared" si="17"/>
      </c>
      <c r="AH90" s="47">
        <f t="shared" si="18"/>
      </c>
      <c r="AI90" s="47">
        <f t="shared" si="19"/>
      </c>
      <c r="AJ90" s="47">
        <f t="shared" si="20"/>
      </c>
      <c r="AK90" s="47">
        <f t="shared" si="21"/>
      </c>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7"/>
      <c r="BX90" s="187"/>
      <c r="BY90" s="187"/>
      <c r="BZ90" s="187"/>
      <c r="CA90" s="187"/>
      <c r="CB90" s="187"/>
      <c r="CC90" s="187"/>
      <c r="CD90" s="187"/>
      <c r="CE90" s="187"/>
    </row>
    <row r="91" spans="2:83" s="188" customFormat="1" ht="10.5" customHeight="1" hidden="1">
      <c r="B91" s="47">
        <v>19</v>
      </c>
      <c r="C91" s="47"/>
      <c r="D91" s="47"/>
      <c r="E91" s="47">
        <f>IF(E46="","",E46)</f>
      </c>
      <c r="F91" s="47">
        <f t="shared" si="9"/>
      </c>
      <c r="G91" s="47">
        <f>IF(E45="","",E45)</f>
      </c>
      <c r="H91" s="47">
        <f>IF(I45=0,"",I45)</f>
      </c>
      <c r="I91" s="47">
        <f>L45</f>
      </c>
      <c r="J91" s="47">
        <f t="shared" si="10"/>
      </c>
      <c r="K91" s="47">
        <f t="shared" si="0"/>
      </c>
      <c r="L91" s="47"/>
      <c r="M91" s="47">
        <f>N45</f>
        <v>0</v>
      </c>
      <c r="N91" s="47"/>
      <c r="O91" s="47">
        <f t="shared" si="11"/>
      </c>
      <c r="P91" s="47">
        <f>O45</f>
        <v>0</v>
      </c>
      <c r="Q91" s="47">
        <f t="shared" si="12"/>
      </c>
      <c r="R91" s="47">
        <f t="shared" si="1"/>
      </c>
      <c r="S91" s="47">
        <f t="shared" si="24"/>
      </c>
      <c r="T91" s="47">
        <f t="shared" si="22"/>
      </c>
      <c r="U91" s="47">
        <f t="shared" si="13"/>
      </c>
      <c r="V91" s="47">
        <f t="shared" si="2"/>
      </c>
      <c r="W91" s="47">
        <f t="shared" si="3"/>
      </c>
      <c r="X91" s="47">
        <f t="shared" si="4"/>
      </c>
      <c r="Y91" s="47">
        <f t="shared" si="5"/>
      </c>
      <c r="Z91" s="47">
        <f t="shared" si="6"/>
      </c>
      <c r="AA91" s="47">
        <f t="shared" si="7"/>
      </c>
      <c r="AB91" s="47">
        <f t="shared" si="8"/>
      </c>
      <c r="AC91" s="47">
        <f t="shared" si="23"/>
      </c>
      <c r="AD91" s="47">
        <f t="shared" si="14"/>
      </c>
      <c r="AE91" s="47">
        <f t="shared" si="15"/>
      </c>
      <c r="AF91" s="47">
        <f t="shared" si="16"/>
      </c>
      <c r="AG91" s="47">
        <f t="shared" si="17"/>
      </c>
      <c r="AH91" s="47">
        <f t="shared" si="18"/>
      </c>
      <c r="AI91" s="47">
        <f t="shared" si="19"/>
      </c>
      <c r="AJ91" s="47">
        <f t="shared" si="20"/>
      </c>
      <c r="AK91" s="47">
        <f t="shared" si="21"/>
      </c>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187"/>
      <c r="BY91" s="187"/>
      <c r="BZ91" s="187"/>
      <c r="CA91" s="187"/>
      <c r="CB91" s="187"/>
      <c r="CC91" s="187"/>
      <c r="CD91" s="187"/>
      <c r="CE91" s="187"/>
    </row>
    <row r="92" spans="2:83" s="188" customFormat="1" ht="10.5" customHeight="1" hidden="1">
      <c r="B92" s="47">
        <v>20</v>
      </c>
      <c r="C92" s="47"/>
      <c r="D92" s="47"/>
      <c r="E92" s="47">
        <f>IF(E48="","",E48)</f>
      </c>
      <c r="F92" s="47">
        <f t="shared" si="9"/>
      </c>
      <c r="G92" s="47">
        <f>IF(E47="","",E47)</f>
      </c>
      <c r="H92" s="47">
        <f>IF(I47=0,"",I47)</f>
      </c>
      <c r="I92" s="47">
        <f>L47</f>
      </c>
      <c r="J92" s="47">
        <f t="shared" si="10"/>
      </c>
      <c r="K92" s="47">
        <f t="shared" si="0"/>
      </c>
      <c r="L92" s="47"/>
      <c r="M92" s="47">
        <f>N47</f>
        <v>0</v>
      </c>
      <c r="N92" s="47"/>
      <c r="O92" s="47">
        <f t="shared" si="11"/>
      </c>
      <c r="P92" s="47">
        <f>O47</f>
        <v>0</v>
      </c>
      <c r="Q92" s="47">
        <f t="shared" si="12"/>
      </c>
      <c r="R92" s="47">
        <f t="shared" si="1"/>
      </c>
      <c r="S92" s="47">
        <f t="shared" si="24"/>
      </c>
      <c r="T92" s="47">
        <f t="shared" si="22"/>
      </c>
      <c r="U92" s="47">
        <f t="shared" si="13"/>
      </c>
      <c r="V92" s="47">
        <f t="shared" si="2"/>
      </c>
      <c r="W92" s="47">
        <f t="shared" si="3"/>
      </c>
      <c r="X92" s="47">
        <f t="shared" si="4"/>
      </c>
      <c r="Y92" s="47">
        <f t="shared" si="5"/>
      </c>
      <c r="Z92" s="47">
        <f t="shared" si="6"/>
      </c>
      <c r="AA92" s="47">
        <f t="shared" si="7"/>
      </c>
      <c r="AB92" s="47">
        <f t="shared" si="8"/>
      </c>
      <c r="AC92" s="47">
        <f t="shared" si="23"/>
      </c>
      <c r="AD92" s="47">
        <f t="shared" si="14"/>
      </c>
      <c r="AE92" s="47">
        <f t="shared" si="15"/>
      </c>
      <c r="AF92" s="47">
        <f t="shared" si="16"/>
      </c>
      <c r="AG92" s="47">
        <f t="shared" si="17"/>
      </c>
      <c r="AH92" s="47">
        <f t="shared" si="18"/>
      </c>
      <c r="AI92" s="47">
        <f t="shared" si="19"/>
      </c>
      <c r="AJ92" s="47">
        <f t="shared" si="20"/>
      </c>
      <c r="AK92" s="47">
        <f t="shared" si="21"/>
      </c>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c r="CE92" s="187"/>
    </row>
    <row r="93" spans="2:82" s="188" customFormat="1" ht="10.5" customHeight="1" hidden="1" thickBot="1">
      <c r="B93" s="187"/>
      <c r="C93" s="187"/>
      <c r="D93" s="187"/>
      <c r="E93" s="187"/>
      <c r="F93" s="187">
        <f>COUNT(F73:F92)</f>
        <v>0</v>
      </c>
      <c r="G93" s="187"/>
      <c r="H93" s="187"/>
      <c r="I93" s="187">
        <f>COUNT(J73:J92)</f>
        <v>0</v>
      </c>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47">
        <f>IF(F2="","",F2)</f>
      </c>
      <c r="AI93" s="47">
        <f>IF(F2="","",F2)</f>
      </c>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row>
    <row r="94" spans="2:85" s="188" customFormat="1" ht="10.5" customHeight="1" hidden="1">
      <c r="B94" s="189"/>
      <c r="C94" s="190"/>
      <c r="D94" s="191"/>
      <c r="E94" s="45" t="s">
        <v>33</v>
      </c>
      <c r="F94" s="190" t="s">
        <v>59</v>
      </c>
      <c r="G94" s="192" t="s">
        <v>57</v>
      </c>
      <c r="H94" s="191" t="s">
        <v>33</v>
      </c>
      <c r="I94" s="45" t="s">
        <v>96</v>
      </c>
      <c r="J94" s="193"/>
      <c r="K94" s="193"/>
      <c r="L94" s="193"/>
      <c r="M94" s="193"/>
      <c r="N94" s="187"/>
      <c r="O94" s="187"/>
      <c r="P94" s="187"/>
      <c r="Q94" s="193"/>
      <c r="R94" s="193"/>
      <c r="S94" s="190" t="s">
        <v>234</v>
      </c>
      <c r="T94" s="44" t="s">
        <v>235</v>
      </c>
      <c r="U94" s="44" t="s">
        <v>236</v>
      </c>
      <c r="V94" s="44" t="s">
        <v>237</v>
      </c>
      <c r="W94" s="44" t="s">
        <v>238</v>
      </c>
      <c r="X94" s="44" t="s">
        <v>239</v>
      </c>
      <c r="Y94" s="44" t="s">
        <v>240</v>
      </c>
      <c r="Z94" s="44" t="s">
        <v>241</v>
      </c>
      <c r="AA94" s="44" t="s">
        <v>242</v>
      </c>
      <c r="AB94" s="44" t="s">
        <v>243</v>
      </c>
      <c r="AC94" s="43" t="s">
        <v>60</v>
      </c>
      <c r="AD94" s="44" t="s">
        <v>33</v>
      </c>
      <c r="AE94" s="45" t="s">
        <v>57</v>
      </c>
      <c r="AF94" s="187"/>
      <c r="AG94" s="187"/>
      <c r="AH94" s="47" t="str">
        <f>F4&amp;"　中学校"</f>
        <v>　中学校</v>
      </c>
      <c r="AI94" s="47">
        <f>IF(F4="","",F4)</f>
      </c>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row>
    <row r="95" spans="2:85" s="188" customFormat="1" ht="10.5" customHeight="1" hidden="1">
      <c r="B95" s="189">
        <v>1</v>
      </c>
      <c r="C95" s="194" t="e">
        <f aca="true" t="shared" si="25" ref="C95:C101">VLOOKUP(E95,$B$73:$I$92,4)</f>
        <v>#N/A</v>
      </c>
      <c r="D95" s="189"/>
      <c r="E95" s="195" t="e">
        <f aca="true" t="shared" si="26" ref="E95:E101">MATCH(B95,$K$73:$K$92,0)</f>
        <v>#N/A</v>
      </c>
      <c r="F95" s="194" t="e">
        <f>MATCH(B95,$M$73:$M$92,0)</f>
        <v>#N/A</v>
      </c>
      <c r="G95" s="47" t="e">
        <f>VLOOKUP(F95,$B$73:$I$92,4)</f>
        <v>#N/A</v>
      </c>
      <c r="H95" s="196" t="e">
        <f>VLOOKUP(F95,$B$73:$I$92,8)</f>
        <v>#N/A</v>
      </c>
      <c r="I95" s="195" t="e">
        <f aca="true" t="shared" si="27" ref="I95:I100">VLOOKUP(F95,$B$73:$I$92,6)</f>
        <v>#N/A</v>
      </c>
      <c r="J95" s="193"/>
      <c r="K95" s="193"/>
      <c r="L95" s="193"/>
      <c r="M95" s="193"/>
      <c r="N95" s="187"/>
      <c r="O95" s="187"/>
      <c r="P95" s="187"/>
      <c r="Q95" s="193"/>
      <c r="R95" s="193"/>
      <c r="S95" s="194" t="e">
        <f>MATCH(B95,$S$73:$S$92,0)</f>
        <v>#N/A</v>
      </c>
      <c r="T95" s="47" t="e">
        <f>MATCH(B95,$U$73:$U$92,0)</f>
        <v>#N/A</v>
      </c>
      <c r="U95" s="47" t="e">
        <f>MATCH(B95,$W$73:$W$92,0)</f>
        <v>#N/A</v>
      </c>
      <c r="V95" s="47" t="e">
        <f>MATCH(B95,$Y$73:$Y$92,0)</f>
        <v>#N/A</v>
      </c>
      <c r="W95" s="47" t="e">
        <f>MATCH(B95,$AA$73:$AA$92,0)</f>
        <v>#N/A</v>
      </c>
      <c r="X95" s="47" t="e">
        <f>MATCH(B95,$AC$73:$AC$92,0)</f>
        <v>#N/A</v>
      </c>
      <c r="Y95" s="47" t="e">
        <f>MATCH(B95,$AE$73:$AE$92,0)</f>
        <v>#N/A</v>
      </c>
      <c r="Z95" s="47" t="e">
        <f>MATCH(B95,$AG$73:$AG$92,0)</f>
        <v>#N/A</v>
      </c>
      <c r="AA95" s="47" t="e">
        <f>MATCH(B95,$AI$73:$AI$92,0)</f>
        <v>#N/A</v>
      </c>
      <c r="AB95" s="47" t="e">
        <f>MATCH(B95,$AK$73:$AK$92,0)</f>
        <v>#N/A</v>
      </c>
      <c r="AC95" s="46" t="e">
        <f>VLOOKUP(1,$B$95:$AB$96,MATCH("複①",$B$94:$AC$94))</f>
        <v>#N/A</v>
      </c>
      <c r="AD95" s="47" t="e">
        <f>VLOOKUP(AC95,$B$73:$I$92,8)</f>
        <v>#N/A</v>
      </c>
      <c r="AE95" s="195" t="e">
        <f aca="true" t="shared" si="28" ref="AE95:AE107">VLOOKUP(AC95,$B$73:$I$92,4)</f>
        <v>#N/A</v>
      </c>
      <c r="AF95" s="187"/>
      <c r="AG95" s="187"/>
      <c r="AH95" s="47" t="s">
        <v>33</v>
      </c>
      <c r="AI95" s="47">
        <f>IF(E115&gt;0,1,0)</f>
        <v>0</v>
      </c>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187"/>
      <c r="CC95" s="187"/>
      <c r="CD95" s="187"/>
      <c r="CE95" s="187"/>
      <c r="CF95" s="187"/>
      <c r="CG95" s="187"/>
    </row>
    <row r="96" spans="2:85" s="188" customFormat="1" ht="10.5" customHeight="1" hidden="1">
      <c r="B96" s="189">
        <v>2</v>
      </c>
      <c r="C96" s="194" t="e">
        <f t="shared" si="25"/>
        <v>#N/A</v>
      </c>
      <c r="D96" s="189"/>
      <c r="E96" s="195" t="e">
        <f t="shared" si="26"/>
        <v>#N/A</v>
      </c>
      <c r="F96" s="194" t="e">
        <f aca="true" t="shared" si="29" ref="F96:F101">MATCH(B96,$M$73:$M$92,0)</f>
        <v>#N/A</v>
      </c>
      <c r="G96" s="47" t="e">
        <f aca="true" t="shared" si="30" ref="G96:G101">VLOOKUP(F96,$B$73:$I$92,4)</f>
        <v>#N/A</v>
      </c>
      <c r="H96" s="196" t="e">
        <f aca="true" t="shared" si="31" ref="H96:H101">VLOOKUP(F96,$B$73:$I$92,8)</f>
        <v>#N/A</v>
      </c>
      <c r="I96" s="195" t="e">
        <f t="shared" si="27"/>
        <v>#N/A</v>
      </c>
      <c r="J96" s="193"/>
      <c r="K96" s="193"/>
      <c r="L96" s="193"/>
      <c r="M96" s="193"/>
      <c r="N96" s="187"/>
      <c r="O96" s="187"/>
      <c r="P96" s="187"/>
      <c r="Q96" s="193"/>
      <c r="R96" s="193"/>
      <c r="S96" s="194" t="e">
        <f>MATCH(B96,$S$73:$S$92,0)</f>
        <v>#N/A</v>
      </c>
      <c r="T96" s="47" t="e">
        <f>MATCH(B96,$U$73:$U$92,0)</f>
        <v>#N/A</v>
      </c>
      <c r="U96" s="47" t="e">
        <f>MATCH(B96,$W$73:$W$92,0)</f>
        <v>#N/A</v>
      </c>
      <c r="V96" s="47" t="e">
        <f>MATCH(B96,$Y$73:$Y$92,0)</f>
        <v>#N/A</v>
      </c>
      <c r="W96" s="47" t="e">
        <f>MATCH(B96,$AA$73:$AA$92,0)</f>
        <v>#N/A</v>
      </c>
      <c r="X96" s="47" t="e">
        <f>MATCH(B96,$AC$73:$AC$92,0)</f>
        <v>#N/A</v>
      </c>
      <c r="Y96" s="47" t="e">
        <f>MATCH(B96,$AE$73:$AE$92,0)</f>
        <v>#N/A</v>
      </c>
      <c r="Z96" s="47" t="e">
        <f>MATCH(B96,$AG$73:$AG$92,0)</f>
        <v>#N/A</v>
      </c>
      <c r="AA96" s="47" t="e">
        <f>MATCH(B96,$AI$73:$AI$92,0)</f>
        <v>#N/A</v>
      </c>
      <c r="AB96" s="47" t="e">
        <f>MATCH(B96,$AK$73:$AK$92,0)</f>
        <v>#N/A</v>
      </c>
      <c r="AC96" s="46" t="e">
        <f>VLOOKUP(2,$B$95:$AC$96,MATCH("複①",$B$94:$AC$94))</f>
        <v>#N/A</v>
      </c>
      <c r="AD96" s="47" t="e">
        <f aca="true" t="shared" si="32" ref="AD96:AD107">VLOOKUP(AC96,$B$73:$I$92,8)</f>
        <v>#N/A</v>
      </c>
      <c r="AE96" s="195" t="e">
        <f t="shared" si="28"/>
        <v>#N/A</v>
      </c>
      <c r="AF96" s="187"/>
      <c r="AG96" s="187"/>
      <c r="AH96" s="47" t="s">
        <v>59</v>
      </c>
      <c r="AI96" s="47">
        <f>F115</f>
        <v>0</v>
      </c>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row>
    <row r="97" spans="2:85" s="188" customFormat="1" ht="10.5" customHeight="1" hidden="1">
      <c r="B97" s="189">
        <v>3</v>
      </c>
      <c r="C97" s="194" t="e">
        <f t="shared" si="25"/>
        <v>#N/A</v>
      </c>
      <c r="D97" s="189"/>
      <c r="E97" s="195" t="e">
        <f t="shared" si="26"/>
        <v>#N/A</v>
      </c>
      <c r="F97" s="194" t="e">
        <f t="shared" si="29"/>
        <v>#N/A</v>
      </c>
      <c r="G97" s="47" t="e">
        <f t="shared" si="30"/>
        <v>#N/A</v>
      </c>
      <c r="H97" s="196" t="e">
        <f t="shared" si="31"/>
        <v>#N/A</v>
      </c>
      <c r="I97" s="195" t="e">
        <f t="shared" si="27"/>
        <v>#N/A</v>
      </c>
      <c r="J97" s="193"/>
      <c r="K97" s="193"/>
      <c r="L97" s="193"/>
      <c r="M97" s="193"/>
      <c r="N97" s="187"/>
      <c r="O97" s="187"/>
      <c r="P97" s="187"/>
      <c r="Q97" s="193"/>
      <c r="R97" s="193"/>
      <c r="S97" s="194"/>
      <c r="T97" s="47"/>
      <c r="U97" s="47"/>
      <c r="V97" s="47"/>
      <c r="W97" s="47"/>
      <c r="X97" s="47"/>
      <c r="Y97" s="47"/>
      <c r="Z97" s="47"/>
      <c r="AA97" s="47"/>
      <c r="AB97" s="47"/>
      <c r="AC97" s="46" t="e">
        <f>VLOOKUP(1,$B$95:$AB$96,MATCH("複②",$B$94:$AC$94))</f>
        <v>#N/A</v>
      </c>
      <c r="AD97" s="47" t="e">
        <f t="shared" si="32"/>
        <v>#N/A</v>
      </c>
      <c r="AE97" s="195" t="e">
        <f t="shared" si="28"/>
        <v>#N/A</v>
      </c>
      <c r="AF97" s="187"/>
      <c r="AG97" s="187"/>
      <c r="AH97" s="47" t="s">
        <v>60</v>
      </c>
      <c r="AI97" s="47">
        <f>AC115</f>
        <v>0</v>
      </c>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row>
    <row r="98" spans="2:85" s="188" customFormat="1" ht="10.5" customHeight="1" hidden="1">
      <c r="B98" s="189">
        <v>4</v>
      </c>
      <c r="C98" s="194" t="e">
        <f t="shared" si="25"/>
        <v>#N/A</v>
      </c>
      <c r="D98" s="189"/>
      <c r="E98" s="195" t="e">
        <f t="shared" si="26"/>
        <v>#N/A</v>
      </c>
      <c r="F98" s="194" t="e">
        <f t="shared" si="29"/>
        <v>#N/A</v>
      </c>
      <c r="G98" s="47" t="e">
        <f t="shared" si="30"/>
        <v>#N/A</v>
      </c>
      <c r="H98" s="196" t="e">
        <f t="shared" si="31"/>
        <v>#N/A</v>
      </c>
      <c r="I98" s="195" t="e">
        <f t="shared" si="27"/>
        <v>#N/A</v>
      </c>
      <c r="J98" s="193"/>
      <c r="K98" s="193"/>
      <c r="L98" s="193"/>
      <c r="M98" s="193"/>
      <c r="N98" s="187"/>
      <c r="O98" s="187"/>
      <c r="P98" s="187"/>
      <c r="Q98" s="193"/>
      <c r="R98" s="193"/>
      <c r="S98" s="194"/>
      <c r="T98" s="47"/>
      <c r="U98" s="47"/>
      <c r="V98" s="47"/>
      <c r="W98" s="47"/>
      <c r="X98" s="47"/>
      <c r="Y98" s="47"/>
      <c r="Z98" s="47"/>
      <c r="AA98" s="47"/>
      <c r="AB98" s="47"/>
      <c r="AC98" s="46" t="e">
        <f>VLOOKUP(2,$B$95:$AB$96,MATCH("複②",$B$94:$AC$94))</f>
        <v>#N/A</v>
      </c>
      <c r="AD98" s="47" t="e">
        <f t="shared" si="32"/>
        <v>#N/A</v>
      </c>
      <c r="AE98" s="195" t="e">
        <f t="shared" si="28"/>
        <v>#N/A</v>
      </c>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7"/>
      <c r="CA98" s="187"/>
      <c r="CB98" s="187"/>
      <c r="CC98" s="187"/>
      <c r="CD98" s="187"/>
      <c r="CE98" s="187"/>
      <c r="CF98" s="187"/>
      <c r="CG98" s="187"/>
    </row>
    <row r="99" spans="2:85" s="188" customFormat="1" ht="10.5" customHeight="1" hidden="1">
      <c r="B99" s="189">
        <v>5</v>
      </c>
      <c r="C99" s="194" t="e">
        <f t="shared" si="25"/>
        <v>#N/A</v>
      </c>
      <c r="D99" s="189"/>
      <c r="E99" s="195" t="e">
        <f t="shared" si="26"/>
        <v>#N/A</v>
      </c>
      <c r="F99" s="194" t="e">
        <f t="shared" si="29"/>
        <v>#N/A</v>
      </c>
      <c r="G99" s="47" t="e">
        <f t="shared" si="30"/>
        <v>#N/A</v>
      </c>
      <c r="H99" s="196" t="e">
        <f t="shared" si="31"/>
        <v>#N/A</v>
      </c>
      <c r="I99" s="195" t="e">
        <f>VLOOKUP(F99,$B$73:$I$92,6)</f>
        <v>#N/A</v>
      </c>
      <c r="J99" s="193"/>
      <c r="K99" s="193"/>
      <c r="L99" s="193"/>
      <c r="M99" s="193"/>
      <c r="N99" s="187"/>
      <c r="O99" s="187"/>
      <c r="P99" s="187"/>
      <c r="Q99" s="193"/>
      <c r="R99" s="193"/>
      <c r="S99" s="194"/>
      <c r="T99" s="47"/>
      <c r="U99" s="47"/>
      <c r="V99" s="47"/>
      <c r="W99" s="47"/>
      <c r="X99" s="47"/>
      <c r="Y99" s="47"/>
      <c r="Z99" s="47"/>
      <c r="AA99" s="47"/>
      <c r="AB99" s="47"/>
      <c r="AC99" s="46" t="e">
        <f>VLOOKUP(1,$B$95:$AB$96,MATCH("複③",$B$94:$AC$94))</f>
        <v>#N/A</v>
      </c>
      <c r="AD99" s="47" t="e">
        <f t="shared" si="32"/>
        <v>#N/A</v>
      </c>
      <c r="AE99" s="195" t="e">
        <f t="shared" si="28"/>
        <v>#N/A</v>
      </c>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c r="BR99" s="187"/>
      <c r="BS99" s="187"/>
      <c r="BT99" s="187"/>
      <c r="BU99" s="187"/>
      <c r="BV99" s="187"/>
      <c r="BW99" s="187"/>
      <c r="BX99" s="187"/>
      <c r="BY99" s="187"/>
      <c r="BZ99" s="187"/>
      <c r="CA99" s="187"/>
      <c r="CB99" s="187"/>
      <c r="CC99" s="187"/>
      <c r="CD99" s="187"/>
      <c r="CE99" s="187"/>
      <c r="CF99" s="187"/>
      <c r="CG99" s="187"/>
    </row>
    <row r="100" spans="2:85" s="188" customFormat="1" ht="10.5" customHeight="1" hidden="1">
      <c r="B100" s="189">
        <v>6</v>
      </c>
      <c r="C100" s="194" t="e">
        <f t="shared" si="25"/>
        <v>#N/A</v>
      </c>
      <c r="D100" s="189"/>
      <c r="E100" s="195" t="e">
        <f t="shared" si="26"/>
        <v>#N/A</v>
      </c>
      <c r="F100" s="194" t="e">
        <f>MATCH(B100,$M$73:$M$92,0)</f>
        <v>#N/A</v>
      </c>
      <c r="G100" s="47" t="e">
        <f t="shared" si="30"/>
        <v>#N/A</v>
      </c>
      <c r="H100" s="196" t="e">
        <f t="shared" si="31"/>
        <v>#N/A</v>
      </c>
      <c r="I100" s="195" t="e">
        <f t="shared" si="27"/>
        <v>#N/A</v>
      </c>
      <c r="J100" s="193"/>
      <c r="K100" s="193"/>
      <c r="L100" s="193"/>
      <c r="M100" s="193"/>
      <c r="N100" s="187"/>
      <c r="O100" s="187"/>
      <c r="P100" s="187"/>
      <c r="Q100" s="193"/>
      <c r="R100" s="193"/>
      <c r="S100" s="194"/>
      <c r="T100" s="47"/>
      <c r="U100" s="47"/>
      <c r="V100" s="47"/>
      <c r="W100" s="47"/>
      <c r="X100" s="47"/>
      <c r="Y100" s="47"/>
      <c r="Z100" s="47"/>
      <c r="AA100" s="47"/>
      <c r="AB100" s="47"/>
      <c r="AC100" s="46" t="e">
        <f>VLOOKUP(2,$B$95:$AB$96,MATCH("複③",$B$94:$AC$94))</f>
        <v>#N/A</v>
      </c>
      <c r="AD100" s="47" t="e">
        <f t="shared" si="32"/>
        <v>#N/A</v>
      </c>
      <c r="AE100" s="195" t="e">
        <f t="shared" si="28"/>
        <v>#N/A</v>
      </c>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row>
    <row r="101" spans="2:85" s="188" customFormat="1" ht="10.5" customHeight="1" hidden="1">
      <c r="B101" s="189">
        <v>7</v>
      </c>
      <c r="C101" s="194" t="e">
        <f t="shared" si="25"/>
        <v>#N/A</v>
      </c>
      <c r="D101" s="189"/>
      <c r="E101" s="195" t="e">
        <f t="shared" si="26"/>
        <v>#N/A</v>
      </c>
      <c r="F101" s="194" t="e">
        <f t="shared" si="29"/>
        <v>#N/A</v>
      </c>
      <c r="G101" s="47" t="e">
        <f t="shared" si="30"/>
        <v>#N/A</v>
      </c>
      <c r="H101" s="196" t="e">
        <f t="shared" si="31"/>
        <v>#N/A</v>
      </c>
      <c r="I101" s="195" t="e">
        <f aca="true" t="shared" si="33" ref="I101:I114">VLOOKUP(F101,$B$73:$I$92,6)</f>
        <v>#N/A</v>
      </c>
      <c r="J101" s="193"/>
      <c r="K101" s="193"/>
      <c r="L101" s="193"/>
      <c r="M101" s="193"/>
      <c r="N101" s="187"/>
      <c r="O101" s="187"/>
      <c r="P101" s="187"/>
      <c r="Q101" s="193"/>
      <c r="R101" s="193"/>
      <c r="S101" s="194"/>
      <c r="T101" s="47"/>
      <c r="U101" s="47"/>
      <c r="V101" s="47"/>
      <c r="W101" s="47"/>
      <c r="X101" s="47"/>
      <c r="Y101" s="47"/>
      <c r="Z101" s="47"/>
      <c r="AA101" s="47"/>
      <c r="AB101" s="47"/>
      <c r="AC101" s="46" t="e">
        <f>VLOOKUP(1,$B$95:$AB$96,MATCH("複④",$B$94:$AC$94))</f>
        <v>#N/A</v>
      </c>
      <c r="AD101" s="47" t="e">
        <f t="shared" si="32"/>
        <v>#N/A</v>
      </c>
      <c r="AE101" s="195" t="e">
        <f>VLOOKUP(AC101,$B$73:$I$92,4)</f>
        <v>#N/A</v>
      </c>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7"/>
      <c r="BQ101" s="187"/>
      <c r="BR101" s="187"/>
      <c r="BS101" s="187"/>
      <c r="BT101" s="187"/>
      <c r="BU101" s="187"/>
      <c r="BV101" s="187"/>
      <c r="BW101" s="187"/>
      <c r="BX101" s="187"/>
      <c r="BY101" s="187"/>
      <c r="BZ101" s="187"/>
      <c r="CA101" s="187"/>
      <c r="CB101" s="187"/>
      <c r="CC101" s="187"/>
      <c r="CD101" s="187"/>
      <c r="CE101" s="187"/>
      <c r="CF101" s="187"/>
      <c r="CG101" s="187"/>
    </row>
    <row r="102" spans="2:85" s="188" customFormat="1" ht="10.5" customHeight="1" hidden="1">
      <c r="B102" s="189">
        <v>8</v>
      </c>
      <c r="C102" s="194" t="e">
        <f aca="true" t="shared" si="34" ref="C102:C108">VLOOKUP(E102,$B$73:$I$92,4)</f>
        <v>#N/A</v>
      </c>
      <c r="D102" s="189"/>
      <c r="E102" s="195" t="e">
        <f aca="true" t="shared" si="35" ref="E102:E108">MATCH(B102,$K$73:$K$92,0)</f>
        <v>#N/A</v>
      </c>
      <c r="F102" s="194" t="e">
        <f aca="true" t="shared" si="36" ref="F102:F108">MATCH(B102,$M$73:$M$92,0)</f>
        <v>#N/A</v>
      </c>
      <c r="G102" s="47" t="e">
        <f aca="true" t="shared" si="37" ref="G102:G108">VLOOKUP(F102,$B$73:$I$92,4)</f>
        <v>#N/A</v>
      </c>
      <c r="H102" s="189" t="e">
        <f aca="true" t="shared" si="38" ref="H102:H108">VLOOKUP(F102,$B$73:$I$92,8)</f>
        <v>#N/A</v>
      </c>
      <c r="I102" s="195" t="e">
        <f t="shared" si="33"/>
        <v>#N/A</v>
      </c>
      <c r="J102" s="193"/>
      <c r="K102" s="193"/>
      <c r="L102" s="193"/>
      <c r="M102" s="193"/>
      <c r="N102" s="187"/>
      <c r="O102" s="187"/>
      <c r="P102" s="187"/>
      <c r="Q102" s="193"/>
      <c r="R102" s="193"/>
      <c r="S102" s="194"/>
      <c r="T102" s="47"/>
      <c r="U102" s="47"/>
      <c r="V102" s="47"/>
      <c r="W102" s="47"/>
      <c r="X102" s="47"/>
      <c r="Y102" s="47"/>
      <c r="Z102" s="47"/>
      <c r="AA102" s="47"/>
      <c r="AB102" s="47"/>
      <c r="AC102" s="46" t="e">
        <f>VLOOKUP(2,$B$95:$AB$96,MATCH("複④",$B$94:$AC$94))</f>
        <v>#N/A</v>
      </c>
      <c r="AD102" s="47" t="e">
        <f t="shared" si="32"/>
        <v>#N/A</v>
      </c>
      <c r="AE102" s="195" t="e">
        <f t="shared" si="28"/>
        <v>#N/A</v>
      </c>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7"/>
      <c r="BR102" s="187"/>
      <c r="BS102" s="187"/>
      <c r="BT102" s="187"/>
      <c r="BU102" s="187"/>
      <c r="BV102" s="187"/>
      <c r="BW102" s="187"/>
      <c r="BX102" s="187"/>
      <c r="BY102" s="187"/>
      <c r="BZ102" s="187"/>
      <c r="CA102" s="187"/>
      <c r="CB102" s="187"/>
      <c r="CC102" s="187"/>
      <c r="CD102" s="187"/>
      <c r="CE102" s="187"/>
      <c r="CF102" s="187"/>
      <c r="CG102" s="187"/>
    </row>
    <row r="103" spans="2:85" s="188" customFormat="1" ht="10.5" customHeight="1" hidden="1">
      <c r="B103" s="189">
        <v>9</v>
      </c>
      <c r="C103" s="194" t="e">
        <f t="shared" si="34"/>
        <v>#N/A</v>
      </c>
      <c r="D103" s="189"/>
      <c r="E103" s="195" t="e">
        <f t="shared" si="35"/>
        <v>#N/A</v>
      </c>
      <c r="F103" s="194" t="e">
        <f t="shared" si="36"/>
        <v>#N/A</v>
      </c>
      <c r="G103" s="47" t="e">
        <f t="shared" si="37"/>
        <v>#N/A</v>
      </c>
      <c r="H103" s="189" t="e">
        <f t="shared" si="38"/>
        <v>#N/A</v>
      </c>
      <c r="I103" s="195" t="e">
        <f t="shared" si="33"/>
        <v>#N/A</v>
      </c>
      <c r="J103" s="193"/>
      <c r="K103" s="193"/>
      <c r="L103" s="193"/>
      <c r="M103" s="193"/>
      <c r="N103" s="187"/>
      <c r="O103" s="187"/>
      <c r="P103" s="187"/>
      <c r="Q103" s="193"/>
      <c r="R103" s="193"/>
      <c r="S103" s="194"/>
      <c r="T103" s="47"/>
      <c r="U103" s="47"/>
      <c r="V103" s="47"/>
      <c r="W103" s="47"/>
      <c r="X103" s="47"/>
      <c r="Y103" s="47"/>
      <c r="Z103" s="47"/>
      <c r="AA103" s="47"/>
      <c r="AB103" s="47"/>
      <c r="AC103" s="46" t="e">
        <f>VLOOKUP(1,$B$95:$AB$96,MATCH("複⑤",$B$94:$AC$94))</f>
        <v>#N/A</v>
      </c>
      <c r="AD103" s="47" t="e">
        <f t="shared" si="32"/>
        <v>#N/A</v>
      </c>
      <c r="AE103" s="195" t="e">
        <f t="shared" si="28"/>
        <v>#N/A</v>
      </c>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row>
    <row r="104" spans="2:85" s="188" customFormat="1" ht="10.5" customHeight="1" hidden="1">
      <c r="B104" s="189">
        <v>10</v>
      </c>
      <c r="C104" s="194" t="e">
        <f t="shared" si="34"/>
        <v>#N/A</v>
      </c>
      <c r="D104" s="189"/>
      <c r="E104" s="195" t="e">
        <f t="shared" si="35"/>
        <v>#N/A</v>
      </c>
      <c r="F104" s="194" t="e">
        <f t="shared" si="36"/>
        <v>#N/A</v>
      </c>
      <c r="G104" s="47" t="e">
        <f>VLOOKUP(F104,$B$73:$I$92,4)</f>
        <v>#N/A</v>
      </c>
      <c r="H104" s="189" t="e">
        <f t="shared" si="38"/>
        <v>#N/A</v>
      </c>
      <c r="I104" s="195" t="e">
        <f>VLOOKUP(F104,$B$73:$I$92,6)</f>
        <v>#N/A</v>
      </c>
      <c r="J104" s="193"/>
      <c r="K104" s="193"/>
      <c r="L104" s="193"/>
      <c r="M104" s="193"/>
      <c r="N104" s="187"/>
      <c r="O104" s="187"/>
      <c r="P104" s="187"/>
      <c r="Q104" s="193"/>
      <c r="R104" s="193"/>
      <c r="S104" s="194"/>
      <c r="T104" s="47"/>
      <c r="U104" s="47"/>
      <c r="V104" s="47"/>
      <c r="W104" s="47"/>
      <c r="X104" s="47"/>
      <c r="Y104" s="47"/>
      <c r="Z104" s="47"/>
      <c r="AA104" s="47"/>
      <c r="AB104" s="47"/>
      <c r="AC104" s="46" t="e">
        <f>VLOOKUP(2,$B$95:$AB$96,MATCH("複⑤",$B$94:$AC$94))</f>
        <v>#N/A</v>
      </c>
      <c r="AD104" s="47" t="e">
        <f>VLOOKUP(AC104,$B$73:$I$92,8)</f>
        <v>#N/A</v>
      </c>
      <c r="AE104" s="195" t="e">
        <f t="shared" si="28"/>
        <v>#N/A</v>
      </c>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7"/>
      <c r="CF104" s="187"/>
      <c r="CG104" s="187"/>
    </row>
    <row r="105" spans="2:85" s="188" customFormat="1" ht="10.5" customHeight="1" hidden="1">
      <c r="B105" s="189">
        <v>11</v>
      </c>
      <c r="C105" s="194" t="e">
        <f t="shared" si="34"/>
        <v>#N/A</v>
      </c>
      <c r="D105" s="189"/>
      <c r="E105" s="195" t="e">
        <f t="shared" si="35"/>
        <v>#N/A</v>
      </c>
      <c r="F105" s="194" t="e">
        <f t="shared" si="36"/>
        <v>#N/A</v>
      </c>
      <c r="G105" s="47" t="e">
        <f>VLOOKUP(F105,$B$73:$I$92,4)</f>
        <v>#N/A</v>
      </c>
      <c r="H105" s="189" t="e">
        <f t="shared" si="38"/>
        <v>#N/A</v>
      </c>
      <c r="I105" s="195" t="e">
        <f>VLOOKUP(F105,$B$73:$I$92,6)</f>
        <v>#N/A</v>
      </c>
      <c r="J105" s="193"/>
      <c r="K105" s="193"/>
      <c r="L105" s="193"/>
      <c r="M105" s="193"/>
      <c r="N105" s="187"/>
      <c r="O105" s="187"/>
      <c r="P105" s="187"/>
      <c r="Q105" s="193"/>
      <c r="R105" s="193"/>
      <c r="S105" s="194"/>
      <c r="T105" s="47"/>
      <c r="U105" s="47"/>
      <c r="V105" s="47"/>
      <c r="W105" s="47"/>
      <c r="X105" s="47"/>
      <c r="Y105" s="47"/>
      <c r="Z105" s="47"/>
      <c r="AA105" s="47"/>
      <c r="AB105" s="47"/>
      <c r="AC105" s="46" t="e">
        <f>VLOOKUP(1,$B$95:$AB$96,MATCH("複⑥",$B$94:$AC$94))</f>
        <v>#N/A</v>
      </c>
      <c r="AD105" s="47" t="e">
        <f t="shared" si="32"/>
        <v>#N/A</v>
      </c>
      <c r="AE105" s="195" t="e">
        <f t="shared" si="28"/>
        <v>#N/A</v>
      </c>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7"/>
      <c r="BT105" s="187"/>
      <c r="BU105" s="187"/>
      <c r="BV105" s="187"/>
      <c r="BW105" s="187"/>
      <c r="BX105" s="187"/>
      <c r="BY105" s="187"/>
      <c r="BZ105" s="187"/>
      <c r="CA105" s="187"/>
      <c r="CB105" s="187"/>
      <c r="CC105" s="187"/>
      <c r="CD105" s="187"/>
      <c r="CE105" s="187"/>
      <c r="CF105" s="187"/>
      <c r="CG105" s="187"/>
    </row>
    <row r="106" spans="2:85" s="188" customFormat="1" ht="10.5" customHeight="1" hidden="1">
      <c r="B106" s="189">
        <v>12</v>
      </c>
      <c r="C106" s="194" t="e">
        <f t="shared" si="34"/>
        <v>#N/A</v>
      </c>
      <c r="D106" s="189"/>
      <c r="E106" s="195" t="e">
        <f t="shared" si="35"/>
        <v>#N/A</v>
      </c>
      <c r="F106" s="194" t="e">
        <f t="shared" si="36"/>
        <v>#N/A</v>
      </c>
      <c r="G106" s="47" t="e">
        <f>VLOOKUP(F106,$B$73:$I$92,4)</f>
        <v>#N/A</v>
      </c>
      <c r="H106" s="189" t="e">
        <f t="shared" si="38"/>
        <v>#N/A</v>
      </c>
      <c r="I106" s="195" t="e">
        <f>VLOOKUP(F106,$B$73:$I$92,6)</f>
        <v>#N/A</v>
      </c>
      <c r="J106" s="193"/>
      <c r="K106" s="193"/>
      <c r="L106" s="193"/>
      <c r="M106" s="193"/>
      <c r="N106" s="187"/>
      <c r="O106" s="187"/>
      <c r="P106" s="187"/>
      <c r="Q106" s="193"/>
      <c r="R106" s="193"/>
      <c r="S106" s="194"/>
      <c r="T106" s="47"/>
      <c r="U106" s="47"/>
      <c r="V106" s="47"/>
      <c r="W106" s="47"/>
      <c r="X106" s="47"/>
      <c r="Y106" s="47"/>
      <c r="Z106" s="47"/>
      <c r="AA106" s="47"/>
      <c r="AB106" s="47"/>
      <c r="AC106" s="46" t="e">
        <f>VLOOKUP(2,$B$95:$AB$96,MATCH("複⑥",$B$94:$AC$94))</f>
        <v>#N/A</v>
      </c>
      <c r="AD106" s="47" t="e">
        <f t="shared" si="32"/>
        <v>#N/A</v>
      </c>
      <c r="AE106" s="195" t="e">
        <f t="shared" si="28"/>
        <v>#N/A</v>
      </c>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c r="BI106" s="187"/>
      <c r="BJ106" s="187"/>
      <c r="BK106" s="187"/>
      <c r="BL106" s="187"/>
      <c r="BM106" s="187"/>
      <c r="BN106" s="187"/>
      <c r="BO106" s="187"/>
      <c r="BP106" s="187"/>
      <c r="BQ106" s="187"/>
      <c r="BR106" s="187"/>
      <c r="BS106" s="187"/>
      <c r="BT106" s="187"/>
      <c r="BU106" s="187"/>
      <c r="BV106" s="187"/>
      <c r="BW106" s="187"/>
      <c r="BX106" s="187"/>
      <c r="BY106" s="187"/>
      <c r="BZ106" s="187"/>
      <c r="CA106" s="187"/>
      <c r="CB106" s="187"/>
      <c r="CC106" s="187"/>
      <c r="CD106" s="187"/>
      <c r="CE106" s="187"/>
      <c r="CF106" s="187"/>
      <c r="CG106" s="187"/>
    </row>
    <row r="107" spans="2:85" s="188" customFormat="1" ht="10.5" customHeight="1" hidden="1">
      <c r="B107" s="189">
        <v>13</v>
      </c>
      <c r="C107" s="194" t="e">
        <f t="shared" si="34"/>
        <v>#N/A</v>
      </c>
      <c r="D107" s="189"/>
      <c r="E107" s="195" t="e">
        <f t="shared" si="35"/>
        <v>#N/A</v>
      </c>
      <c r="F107" s="194" t="e">
        <f t="shared" si="36"/>
        <v>#N/A</v>
      </c>
      <c r="G107" s="47" t="e">
        <f t="shared" si="37"/>
        <v>#N/A</v>
      </c>
      <c r="H107" s="189" t="e">
        <f t="shared" si="38"/>
        <v>#N/A</v>
      </c>
      <c r="I107" s="195" t="e">
        <f t="shared" si="33"/>
        <v>#N/A</v>
      </c>
      <c r="J107" s="193"/>
      <c r="K107" s="193"/>
      <c r="L107" s="193"/>
      <c r="M107" s="193"/>
      <c r="N107" s="187"/>
      <c r="O107" s="187"/>
      <c r="P107" s="187"/>
      <c r="Q107" s="193"/>
      <c r="R107" s="193"/>
      <c r="S107" s="194"/>
      <c r="T107" s="47"/>
      <c r="U107" s="47"/>
      <c r="V107" s="47"/>
      <c r="W107" s="47"/>
      <c r="X107" s="47"/>
      <c r="Y107" s="47"/>
      <c r="Z107" s="47"/>
      <c r="AA107" s="47"/>
      <c r="AB107" s="47"/>
      <c r="AC107" s="46" t="e">
        <f>VLOOKUP(1,$B$95:$AB$96,MATCH("複⑦",$B$94:$AC$94))</f>
        <v>#N/A</v>
      </c>
      <c r="AD107" s="47" t="e">
        <f t="shared" si="32"/>
        <v>#N/A</v>
      </c>
      <c r="AE107" s="195" t="e">
        <f t="shared" si="28"/>
        <v>#N/A</v>
      </c>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c r="BJ107" s="187"/>
      <c r="BK107" s="187"/>
      <c r="BL107" s="187"/>
      <c r="BM107" s="187"/>
      <c r="BN107" s="187"/>
      <c r="BO107" s="187"/>
      <c r="BP107" s="187"/>
      <c r="BQ107" s="187"/>
      <c r="BR107" s="187"/>
      <c r="BS107" s="187"/>
      <c r="BT107" s="187"/>
      <c r="BU107" s="187"/>
      <c r="BV107" s="187"/>
      <c r="BW107" s="187"/>
      <c r="BX107" s="187"/>
      <c r="BY107" s="187"/>
      <c r="BZ107" s="187"/>
      <c r="CA107" s="187"/>
      <c r="CB107" s="187"/>
      <c r="CC107" s="187"/>
      <c r="CD107" s="187"/>
      <c r="CE107" s="187"/>
      <c r="CF107" s="187"/>
      <c r="CG107" s="187"/>
    </row>
    <row r="108" spans="2:85" s="188" customFormat="1" ht="10.5" customHeight="1" hidden="1" thickBot="1">
      <c r="B108" s="189">
        <v>14</v>
      </c>
      <c r="C108" s="197" t="e">
        <f t="shared" si="34"/>
        <v>#N/A</v>
      </c>
      <c r="D108" s="198"/>
      <c r="E108" s="199" t="e">
        <f t="shared" si="35"/>
        <v>#N/A</v>
      </c>
      <c r="F108" s="200" t="e">
        <f t="shared" si="36"/>
        <v>#N/A</v>
      </c>
      <c r="G108" s="139" t="e">
        <f t="shared" si="37"/>
        <v>#N/A</v>
      </c>
      <c r="H108" s="198" t="e">
        <f t="shared" si="38"/>
        <v>#N/A</v>
      </c>
      <c r="I108" s="201" t="e">
        <f t="shared" si="33"/>
        <v>#N/A</v>
      </c>
      <c r="J108" s="193"/>
      <c r="K108" s="193"/>
      <c r="L108" s="193"/>
      <c r="M108" s="193"/>
      <c r="N108" s="187"/>
      <c r="O108" s="187"/>
      <c r="P108" s="187"/>
      <c r="Q108" s="193"/>
      <c r="R108" s="193"/>
      <c r="S108" s="197"/>
      <c r="T108" s="139"/>
      <c r="U108" s="139"/>
      <c r="V108" s="139"/>
      <c r="W108" s="139"/>
      <c r="X108" s="139"/>
      <c r="Y108" s="139"/>
      <c r="Z108" s="139"/>
      <c r="AA108" s="139"/>
      <c r="AB108" s="139"/>
      <c r="AC108" s="176" t="e">
        <f>VLOOKUP(2,$B$95:$AB$96,MATCH("複⑦",$B$94:$AC$94))</f>
        <v>#N/A</v>
      </c>
      <c r="AD108" s="139" t="e">
        <f>VLOOKUP(AC108,$B$73:$I$92,8)</f>
        <v>#N/A</v>
      </c>
      <c r="AE108" s="201" t="e">
        <f aca="true" t="shared" si="39" ref="AE108:AE114">VLOOKUP(AC108,$B$73:$I$92,4)</f>
        <v>#N/A</v>
      </c>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7"/>
      <c r="BT108" s="187"/>
      <c r="BU108" s="187"/>
      <c r="BV108" s="187"/>
      <c r="BW108" s="187"/>
      <c r="BX108" s="187"/>
      <c r="BY108" s="187"/>
      <c r="BZ108" s="187"/>
      <c r="CA108" s="187"/>
      <c r="CB108" s="187"/>
      <c r="CC108" s="187"/>
      <c r="CD108" s="187"/>
      <c r="CE108" s="187"/>
      <c r="CF108" s="187"/>
      <c r="CG108" s="187"/>
    </row>
    <row r="109" spans="2:85" s="188" customFormat="1" ht="10.5" customHeight="1" hidden="1" thickBot="1">
      <c r="B109" s="189">
        <v>15</v>
      </c>
      <c r="C109" s="197" t="e">
        <f aca="true" t="shared" si="40" ref="C109:C114">VLOOKUP(E109,$B$73:$I$92,4)</f>
        <v>#N/A</v>
      </c>
      <c r="D109" s="198"/>
      <c r="E109" s="199" t="e">
        <f aca="true" t="shared" si="41" ref="E109:E114">MATCH(B109,$K$73:$K$92,0)</f>
        <v>#N/A</v>
      </c>
      <c r="F109" s="200" t="e">
        <f aca="true" t="shared" si="42" ref="F109:F114">MATCH(B109,$M$73:$M$92,0)</f>
        <v>#N/A</v>
      </c>
      <c r="G109" s="139" t="e">
        <f aca="true" t="shared" si="43" ref="G109:G114">VLOOKUP(F109,$B$73:$I$92,4)</f>
        <v>#N/A</v>
      </c>
      <c r="H109" s="198" t="e">
        <f aca="true" t="shared" si="44" ref="H109:H114">VLOOKUP(F109,$B$73:$I$92,8)</f>
        <v>#N/A</v>
      </c>
      <c r="I109" s="201" t="e">
        <f t="shared" si="33"/>
        <v>#N/A</v>
      </c>
      <c r="J109" s="193"/>
      <c r="K109" s="193"/>
      <c r="L109" s="193"/>
      <c r="M109" s="193"/>
      <c r="N109" s="187"/>
      <c r="O109" s="187"/>
      <c r="P109" s="187"/>
      <c r="Q109" s="193"/>
      <c r="R109" s="193"/>
      <c r="S109" s="194"/>
      <c r="T109" s="47"/>
      <c r="U109" s="47"/>
      <c r="V109" s="47"/>
      <c r="W109" s="47"/>
      <c r="X109" s="47"/>
      <c r="Y109" s="47"/>
      <c r="Z109" s="47"/>
      <c r="AA109" s="47"/>
      <c r="AB109" s="47"/>
      <c r="AC109" s="46" t="e">
        <f>VLOOKUP(1,$B$95:$AB$96,MATCH("複⑧",$B$94:$AC$94))</f>
        <v>#N/A</v>
      </c>
      <c r="AD109" s="47" t="e">
        <f aca="true" t="shared" si="45" ref="AD109:AD114">VLOOKUP(AC109,$B$73:$I$92,8)</f>
        <v>#N/A</v>
      </c>
      <c r="AE109" s="195" t="e">
        <f t="shared" si="39"/>
        <v>#N/A</v>
      </c>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c r="BD109" s="187"/>
      <c r="BE109" s="187"/>
      <c r="BF109" s="187"/>
      <c r="BG109" s="187"/>
      <c r="BH109" s="187"/>
      <c r="BI109" s="187"/>
      <c r="BJ109" s="187"/>
      <c r="BK109" s="187"/>
      <c r="BL109" s="187"/>
      <c r="BM109" s="187"/>
      <c r="BN109" s="187"/>
      <c r="BO109" s="187"/>
      <c r="BP109" s="187"/>
      <c r="BQ109" s="187"/>
      <c r="BR109" s="187"/>
      <c r="BS109" s="187"/>
      <c r="BT109" s="187"/>
      <c r="BU109" s="187"/>
      <c r="BV109" s="187"/>
      <c r="BW109" s="187"/>
      <c r="BX109" s="187"/>
      <c r="BY109" s="187"/>
      <c r="BZ109" s="187"/>
      <c r="CA109" s="187"/>
      <c r="CB109" s="187"/>
      <c r="CC109" s="187"/>
      <c r="CD109" s="187"/>
      <c r="CE109" s="187"/>
      <c r="CF109" s="187"/>
      <c r="CG109" s="187"/>
    </row>
    <row r="110" spans="2:85" s="188" customFormat="1" ht="10.5" customHeight="1" hidden="1" thickBot="1">
      <c r="B110" s="189">
        <v>16</v>
      </c>
      <c r="C110" s="197" t="e">
        <f t="shared" si="40"/>
        <v>#N/A</v>
      </c>
      <c r="D110" s="198"/>
      <c r="E110" s="199" t="e">
        <f t="shared" si="41"/>
        <v>#N/A</v>
      </c>
      <c r="F110" s="200" t="e">
        <f t="shared" si="42"/>
        <v>#N/A</v>
      </c>
      <c r="G110" s="139" t="e">
        <f t="shared" si="43"/>
        <v>#N/A</v>
      </c>
      <c r="H110" s="198" t="e">
        <f t="shared" si="44"/>
        <v>#N/A</v>
      </c>
      <c r="I110" s="201" t="e">
        <f t="shared" si="33"/>
        <v>#N/A</v>
      </c>
      <c r="J110" s="193"/>
      <c r="K110" s="193"/>
      <c r="L110" s="193"/>
      <c r="M110" s="193"/>
      <c r="N110" s="187"/>
      <c r="O110" s="187"/>
      <c r="P110" s="187"/>
      <c r="Q110" s="193"/>
      <c r="R110" s="193"/>
      <c r="S110" s="197"/>
      <c r="T110" s="139"/>
      <c r="U110" s="139"/>
      <c r="V110" s="139"/>
      <c r="W110" s="139"/>
      <c r="X110" s="139"/>
      <c r="Y110" s="139"/>
      <c r="Z110" s="139"/>
      <c r="AA110" s="139"/>
      <c r="AB110" s="139"/>
      <c r="AC110" s="176" t="e">
        <f>VLOOKUP(2,$B$95:$AB$96,MATCH("複⑧",$B$94:$AC$94))</f>
        <v>#N/A</v>
      </c>
      <c r="AD110" s="139" t="e">
        <f t="shared" si="45"/>
        <v>#N/A</v>
      </c>
      <c r="AE110" s="201" t="e">
        <f t="shared" si="39"/>
        <v>#N/A</v>
      </c>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c r="BR110" s="187"/>
      <c r="BS110" s="187"/>
      <c r="BT110" s="187"/>
      <c r="BU110" s="187"/>
      <c r="BV110" s="187"/>
      <c r="BW110" s="187"/>
      <c r="BX110" s="187"/>
      <c r="BY110" s="187"/>
      <c r="BZ110" s="187"/>
      <c r="CA110" s="187"/>
      <c r="CB110" s="187"/>
      <c r="CC110" s="187"/>
      <c r="CD110" s="187"/>
      <c r="CE110" s="187"/>
      <c r="CF110" s="187"/>
      <c r="CG110" s="187"/>
    </row>
    <row r="111" spans="2:85" s="188" customFormat="1" ht="10.5" customHeight="1" hidden="1" thickBot="1">
      <c r="B111" s="189">
        <v>17</v>
      </c>
      <c r="C111" s="197" t="e">
        <f t="shared" si="40"/>
        <v>#N/A</v>
      </c>
      <c r="D111" s="198"/>
      <c r="E111" s="199" t="e">
        <f t="shared" si="41"/>
        <v>#N/A</v>
      </c>
      <c r="F111" s="200" t="e">
        <f t="shared" si="42"/>
        <v>#N/A</v>
      </c>
      <c r="G111" s="139" t="e">
        <f t="shared" si="43"/>
        <v>#N/A</v>
      </c>
      <c r="H111" s="198" t="e">
        <f t="shared" si="44"/>
        <v>#N/A</v>
      </c>
      <c r="I111" s="201" t="e">
        <f t="shared" si="33"/>
        <v>#N/A</v>
      </c>
      <c r="J111" s="193"/>
      <c r="K111" s="193"/>
      <c r="L111" s="193"/>
      <c r="M111" s="193"/>
      <c r="N111" s="187"/>
      <c r="O111" s="187"/>
      <c r="P111" s="187"/>
      <c r="Q111" s="193"/>
      <c r="R111" s="193"/>
      <c r="S111" s="194"/>
      <c r="T111" s="47"/>
      <c r="U111" s="47"/>
      <c r="V111" s="47"/>
      <c r="W111" s="47"/>
      <c r="X111" s="47"/>
      <c r="Y111" s="47"/>
      <c r="Z111" s="47"/>
      <c r="AA111" s="47"/>
      <c r="AB111" s="47"/>
      <c r="AC111" s="46" t="e">
        <f>VLOOKUP(1,$B$95:$AB$96,MATCH("複⑨",$B$94:$AC$94))</f>
        <v>#N/A</v>
      </c>
      <c r="AD111" s="47" t="e">
        <f t="shared" si="45"/>
        <v>#N/A</v>
      </c>
      <c r="AE111" s="195" t="e">
        <f t="shared" si="39"/>
        <v>#N/A</v>
      </c>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row>
    <row r="112" spans="2:85" s="188" customFormat="1" ht="10.5" customHeight="1" hidden="1" thickBot="1">
      <c r="B112" s="189">
        <v>18</v>
      </c>
      <c r="C112" s="197" t="e">
        <f t="shared" si="40"/>
        <v>#N/A</v>
      </c>
      <c r="D112" s="198"/>
      <c r="E112" s="199" t="e">
        <f t="shared" si="41"/>
        <v>#N/A</v>
      </c>
      <c r="F112" s="200" t="e">
        <f t="shared" si="42"/>
        <v>#N/A</v>
      </c>
      <c r="G112" s="139" t="e">
        <f t="shared" si="43"/>
        <v>#N/A</v>
      </c>
      <c r="H112" s="198" t="e">
        <f t="shared" si="44"/>
        <v>#N/A</v>
      </c>
      <c r="I112" s="201" t="e">
        <f t="shared" si="33"/>
        <v>#N/A</v>
      </c>
      <c r="J112" s="193"/>
      <c r="K112" s="193"/>
      <c r="L112" s="193"/>
      <c r="M112" s="193"/>
      <c r="N112" s="187"/>
      <c r="O112" s="187"/>
      <c r="P112" s="187"/>
      <c r="Q112" s="193"/>
      <c r="R112" s="193"/>
      <c r="S112" s="197"/>
      <c r="T112" s="139"/>
      <c r="U112" s="139"/>
      <c r="V112" s="139"/>
      <c r="W112" s="139"/>
      <c r="X112" s="139"/>
      <c r="Y112" s="139"/>
      <c r="Z112" s="139"/>
      <c r="AA112" s="139"/>
      <c r="AB112" s="139"/>
      <c r="AC112" s="176" t="e">
        <f>VLOOKUP(2,$B$95:$AB$96,MATCH("複⑨",$B$94:$AC$94))</f>
        <v>#N/A</v>
      </c>
      <c r="AD112" s="139" t="e">
        <f t="shared" si="45"/>
        <v>#N/A</v>
      </c>
      <c r="AE112" s="201" t="e">
        <f t="shared" si="39"/>
        <v>#N/A</v>
      </c>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row>
    <row r="113" spans="2:85" s="188" customFormat="1" ht="10.5" customHeight="1" hidden="1" thickBot="1">
      <c r="B113" s="189">
        <v>19</v>
      </c>
      <c r="C113" s="197" t="e">
        <f t="shared" si="40"/>
        <v>#N/A</v>
      </c>
      <c r="D113" s="198"/>
      <c r="E113" s="199" t="e">
        <f t="shared" si="41"/>
        <v>#N/A</v>
      </c>
      <c r="F113" s="200" t="e">
        <f t="shared" si="42"/>
        <v>#N/A</v>
      </c>
      <c r="G113" s="139" t="e">
        <f t="shared" si="43"/>
        <v>#N/A</v>
      </c>
      <c r="H113" s="198" t="e">
        <f t="shared" si="44"/>
        <v>#N/A</v>
      </c>
      <c r="I113" s="201" t="e">
        <f t="shared" si="33"/>
        <v>#N/A</v>
      </c>
      <c r="J113" s="193"/>
      <c r="K113" s="193"/>
      <c r="L113" s="193"/>
      <c r="M113" s="193"/>
      <c r="N113" s="187"/>
      <c r="O113" s="187"/>
      <c r="P113" s="187"/>
      <c r="Q113" s="193"/>
      <c r="R113" s="193"/>
      <c r="S113" s="194"/>
      <c r="T113" s="47"/>
      <c r="U113" s="47"/>
      <c r="V113" s="47"/>
      <c r="W113" s="47"/>
      <c r="X113" s="47"/>
      <c r="Y113" s="47"/>
      <c r="Z113" s="47"/>
      <c r="AA113" s="47"/>
      <c r="AB113" s="47"/>
      <c r="AC113" s="46" t="e">
        <f>VLOOKUP(1,$B$95:$AB$96,MATCH("複⑩",$B$94:$AC$94))</f>
        <v>#N/A</v>
      </c>
      <c r="AD113" s="47" t="e">
        <f t="shared" si="45"/>
        <v>#N/A</v>
      </c>
      <c r="AE113" s="195" t="e">
        <f t="shared" si="39"/>
        <v>#N/A</v>
      </c>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row>
    <row r="114" spans="2:85" s="188" customFormat="1" ht="10.5" customHeight="1" hidden="1" thickBot="1">
      <c r="B114" s="189">
        <v>20</v>
      </c>
      <c r="C114" s="197" t="e">
        <f t="shared" si="40"/>
        <v>#N/A</v>
      </c>
      <c r="D114" s="198"/>
      <c r="E114" s="199" t="e">
        <f t="shared" si="41"/>
        <v>#N/A</v>
      </c>
      <c r="F114" s="200" t="e">
        <f t="shared" si="42"/>
        <v>#N/A</v>
      </c>
      <c r="G114" s="139" t="e">
        <f t="shared" si="43"/>
        <v>#N/A</v>
      </c>
      <c r="H114" s="198" t="e">
        <f t="shared" si="44"/>
        <v>#N/A</v>
      </c>
      <c r="I114" s="201" t="e">
        <f t="shared" si="33"/>
        <v>#N/A</v>
      </c>
      <c r="J114" s="193"/>
      <c r="K114" s="193"/>
      <c r="L114" s="193"/>
      <c r="M114" s="193"/>
      <c r="N114" s="187"/>
      <c r="O114" s="187"/>
      <c r="P114" s="187"/>
      <c r="Q114" s="193"/>
      <c r="R114" s="193"/>
      <c r="S114" s="197"/>
      <c r="T114" s="139"/>
      <c r="U114" s="139"/>
      <c r="V114" s="139"/>
      <c r="W114" s="139"/>
      <c r="X114" s="139"/>
      <c r="Y114" s="139"/>
      <c r="Z114" s="139"/>
      <c r="AA114" s="139"/>
      <c r="AB114" s="139"/>
      <c r="AC114" s="176" t="e">
        <f>VLOOKUP(2,$B$95:$AB$96,MATCH("複⑩",$B$94:$AC$94))</f>
        <v>#N/A</v>
      </c>
      <c r="AD114" s="139" t="e">
        <f t="shared" si="45"/>
        <v>#N/A</v>
      </c>
      <c r="AE114" s="201" t="e">
        <f t="shared" si="39"/>
        <v>#N/A</v>
      </c>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7"/>
      <c r="BR114" s="187"/>
      <c r="BS114" s="187"/>
      <c r="BT114" s="187"/>
      <c r="BU114" s="187"/>
      <c r="BV114" s="187"/>
      <c r="BW114" s="187"/>
      <c r="BX114" s="187"/>
      <c r="BY114" s="187"/>
      <c r="BZ114" s="187"/>
      <c r="CA114" s="187"/>
      <c r="CB114" s="187"/>
      <c r="CC114" s="187"/>
      <c r="CD114" s="187"/>
      <c r="CE114" s="187"/>
      <c r="CF114" s="187"/>
      <c r="CG114" s="187"/>
    </row>
    <row r="115" spans="2:85" s="188" customFormat="1" ht="10.5" customHeight="1" hidden="1" thickBot="1" thickTop="1">
      <c r="B115" s="187"/>
      <c r="C115" s="187"/>
      <c r="D115" s="187"/>
      <c r="E115" s="202">
        <f>COUNT(E95:E114)</f>
        <v>0</v>
      </c>
      <c r="F115" s="203">
        <f>COUNT(F95:F114)</f>
        <v>0</v>
      </c>
      <c r="G115" s="187"/>
      <c r="H115" s="187"/>
      <c r="I115" s="187"/>
      <c r="J115" s="187"/>
      <c r="K115" s="187"/>
      <c r="L115" s="187"/>
      <c r="M115" s="187"/>
      <c r="N115" s="187"/>
      <c r="O115" s="187"/>
      <c r="P115" s="187"/>
      <c r="Q115" s="187"/>
      <c r="R115" s="187"/>
      <c r="S115" s="187">
        <f aca="true" t="shared" si="46" ref="S115:AB115">IF(COUNT(S95:S114)&gt;1,1,"")</f>
      </c>
      <c r="T115" s="187">
        <f t="shared" si="46"/>
      </c>
      <c r="U115" s="187">
        <f t="shared" si="46"/>
      </c>
      <c r="V115" s="187">
        <f t="shared" si="46"/>
      </c>
      <c r="W115" s="187">
        <f t="shared" si="46"/>
      </c>
      <c r="X115" s="187">
        <f t="shared" si="46"/>
      </c>
      <c r="Y115" s="187">
        <f t="shared" si="46"/>
      </c>
      <c r="Z115" s="187">
        <f t="shared" si="46"/>
      </c>
      <c r="AA115" s="187">
        <f t="shared" si="46"/>
      </c>
      <c r="AB115" s="187">
        <f t="shared" si="46"/>
      </c>
      <c r="AC115" s="204">
        <f>SUM(S115:AB115)</f>
        <v>0</v>
      </c>
      <c r="AD115" s="187"/>
      <c r="AE115" s="187"/>
      <c r="AF115" s="187"/>
      <c r="AG115" s="187"/>
      <c r="AH115" s="187"/>
      <c r="AI115" s="187"/>
      <c r="AJ115" s="187"/>
      <c r="AK115" s="205"/>
      <c r="AL115" s="187"/>
      <c r="AM115" s="187"/>
      <c r="AN115" s="187"/>
      <c r="AO115" s="145" t="s">
        <v>170</v>
      </c>
      <c r="AP115" s="146">
        <f>IF(J4="","",J4)</f>
      </c>
      <c r="AQ115" s="187"/>
      <c r="AR115" s="187"/>
      <c r="AS115" s="187"/>
      <c r="AT115" s="187"/>
      <c r="AU115" s="187"/>
      <c r="AV115" s="187"/>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7"/>
      <c r="BR115" s="187"/>
      <c r="BS115" s="187"/>
      <c r="BT115" s="187"/>
      <c r="BU115" s="187"/>
      <c r="BV115" s="187"/>
      <c r="BW115" s="187"/>
      <c r="BX115" s="187"/>
      <c r="BY115" s="187"/>
      <c r="BZ115" s="187"/>
      <c r="CA115" s="187"/>
      <c r="CB115" s="187"/>
      <c r="CC115" s="187"/>
      <c r="CD115" s="187"/>
      <c r="CE115" s="187"/>
      <c r="CF115" s="187"/>
      <c r="CG115" s="187"/>
    </row>
    <row r="116" spans="2:83" s="188" customFormat="1" ht="10.5" customHeight="1" hidden="1" thickBot="1" thickTop="1">
      <c r="B116" s="187"/>
      <c r="C116" s="187"/>
      <c r="D116" s="187"/>
      <c r="E116" s="206" t="s">
        <v>33</v>
      </c>
      <c r="F116" s="206" t="s">
        <v>57</v>
      </c>
      <c r="G116" s="47" t="s">
        <v>101</v>
      </c>
      <c r="H116" s="47" t="s">
        <v>102</v>
      </c>
      <c r="I116" s="189" t="s">
        <v>169</v>
      </c>
      <c r="J116" s="207"/>
      <c r="K116" s="187"/>
      <c r="L116" s="187"/>
      <c r="M116" s="187"/>
      <c r="N116" s="47" t="s">
        <v>166</v>
      </c>
      <c r="O116" s="47" t="s">
        <v>168</v>
      </c>
      <c r="P116" s="187"/>
      <c r="Q116" s="187"/>
      <c r="R116" s="187"/>
      <c r="S116" s="187"/>
      <c r="T116" s="187"/>
      <c r="U116" s="187"/>
      <c r="V116" s="187"/>
      <c r="W116" s="187"/>
      <c r="X116" s="187"/>
      <c r="Y116" s="187"/>
      <c r="Z116" s="187"/>
      <c r="AA116" s="187"/>
      <c r="AB116" s="187"/>
      <c r="AC116" s="208"/>
      <c r="AD116" s="209" t="s">
        <v>33</v>
      </c>
      <c r="AE116" s="210" t="s">
        <v>57</v>
      </c>
      <c r="AF116" s="211" t="s">
        <v>94</v>
      </c>
      <c r="AG116" s="212" t="s">
        <v>95</v>
      </c>
      <c r="AH116" s="213" t="s">
        <v>144</v>
      </c>
      <c r="AI116" s="214" t="s">
        <v>103</v>
      </c>
      <c r="AJ116" s="212" t="s">
        <v>104</v>
      </c>
      <c r="AK116" s="215" t="s">
        <v>105</v>
      </c>
      <c r="AL116" s="216" t="s">
        <v>144</v>
      </c>
      <c r="AM116" s="217" t="s">
        <v>144</v>
      </c>
      <c r="AN116" s="193"/>
      <c r="AO116" s="193"/>
      <c r="AP116" s="193"/>
      <c r="AQ116" s="193"/>
      <c r="AR116" s="193"/>
      <c r="AS116" s="193"/>
      <c r="AT116" s="187"/>
      <c r="AU116" s="187"/>
      <c r="AV116" s="187"/>
      <c r="AW116" s="187"/>
      <c r="AX116" s="187"/>
      <c r="AY116" s="187"/>
      <c r="AZ116" s="187"/>
      <c r="BA116" s="187"/>
      <c r="BB116" s="187"/>
      <c r="BC116" s="187"/>
      <c r="BD116" s="187"/>
      <c r="BE116" s="187"/>
      <c r="BF116" s="187"/>
      <c r="BG116" s="187"/>
      <c r="BH116" s="187"/>
      <c r="BI116" s="187"/>
      <c r="BJ116" s="187"/>
      <c r="BK116" s="187"/>
      <c r="BL116" s="187"/>
      <c r="BM116" s="187"/>
      <c r="BN116" s="187"/>
      <c r="BO116" s="187"/>
      <c r="BP116" s="187"/>
      <c r="BQ116" s="187"/>
      <c r="BR116" s="187"/>
      <c r="BS116" s="187"/>
      <c r="BT116" s="187"/>
      <c r="BU116" s="187"/>
      <c r="BV116" s="187"/>
      <c r="BW116" s="187"/>
      <c r="BX116" s="187"/>
      <c r="BY116" s="187"/>
      <c r="BZ116" s="187"/>
      <c r="CA116" s="187"/>
      <c r="CB116" s="187"/>
      <c r="CC116" s="187"/>
      <c r="CD116" s="187"/>
      <c r="CE116" s="187"/>
    </row>
    <row r="117" spans="2:83" s="188" customFormat="1" ht="10.5" customHeight="1" hidden="1">
      <c r="B117" s="47">
        <v>1</v>
      </c>
      <c r="C117" s="47" t="s">
        <v>69</v>
      </c>
      <c r="D117" s="187"/>
      <c r="E117" s="47" t="e">
        <f aca="true" t="shared" si="47" ref="E117:E126">E95</f>
        <v>#N/A</v>
      </c>
      <c r="F117" s="47" t="e">
        <f aca="true" t="shared" si="48" ref="F117:F126">C95</f>
        <v>#N/A</v>
      </c>
      <c r="G117" s="218" t="e">
        <f>LEFT(ASC(F117),FIND(" ",ASC(F117),1)-1)</f>
        <v>#N/A</v>
      </c>
      <c r="H117" s="218" t="e">
        <f>MID(F117,FIND(" ",ASC(F117))+1,LEN(F117)-FIND(" ",ASC(F117)))</f>
        <v>#N/A</v>
      </c>
      <c r="I117" s="47" t="e">
        <f>VLOOKUP(E117,$B$73:$I$92,6)</f>
        <v>#N/A</v>
      </c>
      <c r="J117" s="218"/>
      <c r="K117" s="219" t="e">
        <f>TRIM(SUBSTITUTE(I117,J117,""))</f>
        <v>#N/A</v>
      </c>
      <c r="L117" s="187"/>
      <c r="M117" s="187"/>
      <c r="N117" s="218" t="e">
        <f>LEFT(ASC(I117),FIND(" ",ASC(I117),1)-1)</f>
        <v>#N/A</v>
      </c>
      <c r="O117" s="218" t="e">
        <f>MID(I117,FIND(" ",ASC(I117))+1,LEN(I117)-FIND(" ",ASC(I117)))</f>
        <v>#N/A</v>
      </c>
      <c r="P117" s="187"/>
      <c r="Q117" s="187"/>
      <c r="R117" s="187"/>
      <c r="S117" s="187"/>
      <c r="T117" s="187"/>
      <c r="U117" s="187"/>
      <c r="V117" s="187"/>
      <c r="W117" s="187"/>
      <c r="X117" s="187"/>
      <c r="Y117" s="187"/>
      <c r="Z117" s="187"/>
      <c r="AA117" s="187"/>
      <c r="AB117" s="187"/>
      <c r="AC117" s="220">
        <v>1</v>
      </c>
      <c r="AD117" s="220" t="e">
        <f aca="true" t="shared" si="49" ref="AD117:AD126">E117</f>
        <v>#N/A</v>
      </c>
      <c r="AE117" s="221">
        <f>IF(ISNA(F117),"",F117)</f>
      </c>
      <c r="AF117" s="222" t="e">
        <f aca="true" t="shared" si="50" ref="AF117:AG122">G117</f>
        <v>#N/A</v>
      </c>
      <c r="AG117" s="206" t="e">
        <f t="shared" si="50"/>
        <v>#N/A</v>
      </c>
      <c r="AH117" s="223" t="e">
        <f aca="true" t="shared" si="51" ref="AH117:AH126">AF117&amp;" "&amp;AG117</f>
        <v>#N/A</v>
      </c>
      <c r="AI117" s="224" t="e">
        <f aca="true" t="shared" si="52" ref="AI117:AI122">I117</f>
        <v>#N/A</v>
      </c>
      <c r="AJ117" s="225" t="e">
        <f>LEFT(ASC(AI117),FIND(" ",ASC(AI117),1)-1)</f>
        <v>#N/A</v>
      </c>
      <c r="AK117" s="226" t="e">
        <f aca="true" t="shared" si="53" ref="AK117:AK126">MID(AI117,FIND(" ",ASC(AI117))+1,LEN(AI117)-FIND(" ",ASC(AI117)))</f>
        <v>#N/A</v>
      </c>
      <c r="AL117" s="227" t="e">
        <f aca="true" t="shared" si="54" ref="AL117:AL126">AH117</f>
        <v>#N/A</v>
      </c>
      <c r="AM117" s="227" t="e">
        <f aca="true" t="shared" si="55" ref="AM117:AM126">AJ117&amp;" "&amp;AK117</f>
        <v>#N/A</v>
      </c>
      <c r="AN117" s="228"/>
      <c r="AO117" s="228"/>
      <c r="AP117" s="193"/>
      <c r="AQ117" s="193"/>
      <c r="AR117" s="193"/>
      <c r="AS117" s="193"/>
      <c r="AT117" s="187"/>
      <c r="AU117" s="187"/>
      <c r="AV117" s="187"/>
      <c r="AW117" s="187"/>
      <c r="AX117" s="187"/>
      <c r="AY117" s="187"/>
      <c r="AZ117" s="187"/>
      <c r="BA117" s="187"/>
      <c r="BB117" s="187"/>
      <c r="BC117" s="187"/>
      <c r="BD117" s="187"/>
      <c r="BE117" s="187"/>
      <c r="BF117" s="187"/>
      <c r="BG117" s="187"/>
      <c r="BH117" s="187"/>
      <c r="BI117" s="187"/>
      <c r="BJ117" s="187"/>
      <c r="BK117" s="187"/>
      <c r="BL117" s="187"/>
      <c r="BM117" s="187"/>
      <c r="BN117" s="187"/>
      <c r="BO117" s="187"/>
      <c r="BP117" s="187"/>
      <c r="BQ117" s="187"/>
      <c r="BR117" s="187"/>
      <c r="BS117" s="187"/>
      <c r="BT117" s="187"/>
      <c r="BU117" s="187"/>
      <c r="BV117" s="187"/>
      <c r="BW117" s="187"/>
      <c r="BX117" s="187"/>
      <c r="BY117" s="187"/>
      <c r="BZ117" s="187"/>
      <c r="CA117" s="187"/>
      <c r="CB117" s="187"/>
      <c r="CC117" s="187"/>
      <c r="CD117" s="187"/>
      <c r="CE117" s="187"/>
    </row>
    <row r="118" spans="2:83" s="188" customFormat="1" ht="10.5" customHeight="1" hidden="1">
      <c r="B118" s="47">
        <v>2</v>
      </c>
      <c r="C118" s="47" t="s">
        <v>70</v>
      </c>
      <c r="D118" s="187"/>
      <c r="E118" s="47" t="e">
        <f t="shared" si="47"/>
        <v>#N/A</v>
      </c>
      <c r="F118" s="47" t="e">
        <f t="shared" si="48"/>
        <v>#N/A</v>
      </c>
      <c r="G118" s="218" t="e">
        <f aca="true" t="shared" si="56" ref="G118:G123">LEFT(ASC(F118),FIND(" ",ASC(F118),1)-1)</f>
        <v>#N/A</v>
      </c>
      <c r="H118" s="218" t="e">
        <f aca="true" t="shared" si="57" ref="H118:H123">MID(F118,FIND(" ",ASC(F118))+1,LEN(F118)-FIND(" ",ASC(F118)))</f>
        <v>#N/A</v>
      </c>
      <c r="I118" s="47" t="e">
        <f aca="true" t="shared" si="58" ref="I118:I123">VLOOKUP(E118,$B$73:$I$92,6)</f>
        <v>#N/A</v>
      </c>
      <c r="J118" s="218"/>
      <c r="K118" s="187"/>
      <c r="L118" s="187"/>
      <c r="M118" s="187"/>
      <c r="N118" s="218" t="e">
        <f aca="true" t="shared" si="59" ref="N118:N123">LEFT(ASC(I118),FIND(" ",ASC(I118),1)-1)</f>
        <v>#N/A</v>
      </c>
      <c r="O118" s="218" t="e">
        <f aca="true" t="shared" si="60" ref="O118:O123">MID(I118,FIND(" ",ASC(I118))+1,LEN(I118)-FIND(" ",ASC(I118)))</f>
        <v>#N/A</v>
      </c>
      <c r="P118" s="187"/>
      <c r="Q118" s="187"/>
      <c r="R118" s="187"/>
      <c r="S118" s="187"/>
      <c r="T118" s="187"/>
      <c r="U118" s="187"/>
      <c r="V118" s="187"/>
      <c r="W118" s="187"/>
      <c r="X118" s="187"/>
      <c r="Y118" s="187"/>
      <c r="Z118" s="187"/>
      <c r="AA118" s="187"/>
      <c r="AB118" s="187"/>
      <c r="AC118" s="229">
        <v>2</v>
      </c>
      <c r="AD118" s="229" t="e">
        <f t="shared" si="49"/>
        <v>#N/A</v>
      </c>
      <c r="AE118" s="230">
        <f>IF(ISNA(F118),"",F118)</f>
      </c>
      <c r="AF118" s="207" t="e">
        <f t="shared" si="50"/>
        <v>#N/A</v>
      </c>
      <c r="AG118" s="47" t="e">
        <f t="shared" si="50"/>
        <v>#N/A</v>
      </c>
      <c r="AH118" s="231" t="e">
        <f t="shared" si="51"/>
        <v>#N/A</v>
      </c>
      <c r="AI118" s="194" t="e">
        <f t="shared" si="52"/>
        <v>#N/A</v>
      </c>
      <c r="AJ118" s="225" t="e">
        <f aca="true" t="shared" si="61" ref="AJ118:AJ126">LEFT(ASC(AI118),FIND(" ",ASC(AI118),1)-1)</f>
        <v>#N/A</v>
      </c>
      <c r="AK118" s="226" t="e">
        <f t="shared" si="53"/>
        <v>#N/A</v>
      </c>
      <c r="AL118" s="232" t="e">
        <f t="shared" si="54"/>
        <v>#N/A</v>
      </c>
      <c r="AM118" s="232" t="e">
        <f t="shared" si="55"/>
        <v>#N/A</v>
      </c>
      <c r="AN118" s="228"/>
      <c r="AO118" s="228"/>
      <c r="AP118" s="193"/>
      <c r="AQ118" s="193"/>
      <c r="AR118" s="193"/>
      <c r="AS118" s="193"/>
      <c r="AT118" s="187"/>
      <c r="AU118" s="187"/>
      <c r="AV118" s="187"/>
      <c r="AW118" s="187"/>
      <c r="AX118" s="187"/>
      <c r="AY118" s="187"/>
      <c r="AZ118" s="187"/>
      <c r="BA118" s="187"/>
      <c r="BB118" s="187"/>
      <c r="BC118" s="187"/>
      <c r="BD118" s="187"/>
      <c r="BE118" s="187"/>
      <c r="BF118" s="187"/>
      <c r="BG118" s="187"/>
      <c r="BH118" s="187"/>
      <c r="BI118" s="187"/>
      <c r="BJ118" s="187"/>
      <c r="BK118" s="187"/>
      <c r="BL118" s="187"/>
      <c r="BM118" s="187"/>
      <c r="BN118" s="187"/>
      <c r="BO118" s="187"/>
      <c r="BP118" s="187"/>
      <c r="BQ118" s="187"/>
      <c r="BR118" s="187"/>
      <c r="BS118" s="187"/>
      <c r="BT118" s="187"/>
      <c r="BU118" s="187"/>
      <c r="BV118" s="187"/>
      <c r="BW118" s="187"/>
      <c r="BX118" s="187"/>
      <c r="BY118" s="187"/>
      <c r="BZ118" s="187"/>
      <c r="CA118" s="187"/>
      <c r="CB118" s="187"/>
      <c r="CC118" s="187"/>
      <c r="CD118" s="187"/>
      <c r="CE118" s="187"/>
    </row>
    <row r="119" spans="2:83" s="188" customFormat="1" ht="10.5" customHeight="1" hidden="1">
      <c r="B119" s="47">
        <v>3</v>
      </c>
      <c r="C119" s="47" t="s">
        <v>71</v>
      </c>
      <c r="D119" s="187"/>
      <c r="E119" s="47" t="e">
        <f t="shared" si="47"/>
        <v>#N/A</v>
      </c>
      <c r="F119" s="47" t="e">
        <f t="shared" si="48"/>
        <v>#N/A</v>
      </c>
      <c r="G119" s="218" t="e">
        <f t="shared" si="56"/>
        <v>#N/A</v>
      </c>
      <c r="H119" s="218" t="e">
        <f t="shared" si="57"/>
        <v>#N/A</v>
      </c>
      <c r="I119" s="47" t="e">
        <f t="shared" si="58"/>
        <v>#N/A</v>
      </c>
      <c r="J119" s="218"/>
      <c r="K119" s="187"/>
      <c r="L119" s="187"/>
      <c r="M119" s="187"/>
      <c r="N119" s="218" t="e">
        <f t="shared" si="59"/>
        <v>#N/A</v>
      </c>
      <c r="O119" s="218" t="e">
        <f t="shared" si="60"/>
        <v>#N/A</v>
      </c>
      <c r="P119" s="187"/>
      <c r="Q119" s="187"/>
      <c r="R119" s="187"/>
      <c r="S119" s="187"/>
      <c r="T119" s="187"/>
      <c r="U119" s="187"/>
      <c r="V119" s="187"/>
      <c r="W119" s="187"/>
      <c r="X119" s="187"/>
      <c r="Y119" s="187"/>
      <c r="Z119" s="187"/>
      <c r="AA119" s="187"/>
      <c r="AB119" s="187"/>
      <c r="AC119" s="229">
        <v>3</v>
      </c>
      <c r="AD119" s="229" t="e">
        <f t="shared" si="49"/>
        <v>#N/A</v>
      </c>
      <c r="AE119" s="230" t="e">
        <f aca="true" t="shared" si="62" ref="AE119:AE126">F119</f>
        <v>#N/A</v>
      </c>
      <c r="AF119" s="207" t="e">
        <f t="shared" si="50"/>
        <v>#N/A</v>
      </c>
      <c r="AG119" s="47" t="e">
        <f t="shared" si="50"/>
        <v>#N/A</v>
      </c>
      <c r="AH119" s="231" t="e">
        <f t="shared" si="51"/>
        <v>#N/A</v>
      </c>
      <c r="AI119" s="194" t="e">
        <f t="shared" si="52"/>
        <v>#N/A</v>
      </c>
      <c r="AJ119" s="225" t="e">
        <f>LEFT(ASC(AI119),FIND(" ",ASC(AI119),1)-1)</f>
        <v>#N/A</v>
      </c>
      <c r="AK119" s="226" t="e">
        <f t="shared" si="53"/>
        <v>#N/A</v>
      </c>
      <c r="AL119" s="232" t="e">
        <f t="shared" si="54"/>
        <v>#N/A</v>
      </c>
      <c r="AM119" s="232" t="e">
        <f t="shared" si="55"/>
        <v>#N/A</v>
      </c>
      <c r="AN119" s="228"/>
      <c r="AO119" s="228"/>
      <c r="AP119" s="193"/>
      <c r="AQ119" s="193"/>
      <c r="AR119" s="193"/>
      <c r="AS119" s="193"/>
      <c r="AT119" s="187"/>
      <c r="AU119" s="187"/>
      <c r="AV119" s="187"/>
      <c r="AW119" s="187"/>
      <c r="AX119" s="187"/>
      <c r="AY119" s="187"/>
      <c r="AZ119" s="187"/>
      <c r="BA119" s="187"/>
      <c r="BB119" s="187"/>
      <c r="BC119" s="187"/>
      <c r="BD119" s="187"/>
      <c r="BE119" s="187"/>
      <c r="BF119" s="187"/>
      <c r="BG119" s="187"/>
      <c r="BH119" s="187"/>
      <c r="BI119" s="187"/>
      <c r="BJ119" s="187"/>
      <c r="BK119" s="187"/>
      <c r="BL119" s="187"/>
      <c r="BM119" s="187"/>
      <c r="BN119" s="187"/>
      <c r="BO119" s="187"/>
      <c r="BP119" s="187"/>
      <c r="BQ119" s="187"/>
      <c r="BR119" s="187"/>
      <c r="BS119" s="187"/>
      <c r="BT119" s="187"/>
      <c r="BU119" s="187"/>
      <c r="BV119" s="187"/>
      <c r="BW119" s="187"/>
      <c r="BX119" s="187"/>
      <c r="BY119" s="187"/>
      <c r="BZ119" s="187"/>
      <c r="CA119" s="187"/>
      <c r="CB119" s="187"/>
      <c r="CC119" s="187"/>
      <c r="CD119" s="187"/>
      <c r="CE119" s="187"/>
    </row>
    <row r="120" spans="2:83" s="188" customFormat="1" ht="10.5" customHeight="1" hidden="1">
      <c r="B120" s="47">
        <v>4</v>
      </c>
      <c r="C120" s="47" t="s">
        <v>72</v>
      </c>
      <c r="D120" s="187"/>
      <c r="E120" s="47" t="e">
        <f t="shared" si="47"/>
        <v>#N/A</v>
      </c>
      <c r="F120" s="47" t="e">
        <f t="shared" si="48"/>
        <v>#N/A</v>
      </c>
      <c r="G120" s="218" t="e">
        <f t="shared" si="56"/>
        <v>#N/A</v>
      </c>
      <c r="H120" s="218" t="e">
        <f t="shared" si="57"/>
        <v>#N/A</v>
      </c>
      <c r="I120" s="47" t="e">
        <f t="shared" si="58"/>
        <v>#N/A</v>
      </c>
      <c r="J120" s="218"/>
      <c r="K120" s="187"/>
      <c r="L120" s="187"/>
      <c r="M120" s="187"/>
      <c r="N120" s="218" t="e">
        <f t="shared" si="59"/>
        <v>#N/A</v>
      </c>
      <c r="O120" s="218" t="e">
        <f t="shared" si="60"/>
        <v>#N/A</v>
      </c>
      <c r="P120" s="187"/>
      <c r="Q120" s="187"/>
      <c r="R120" s="187"/>
      <c r="S120" s="187"/>
      <c r="T120" s="187"/>
      <c r="U120" s="187"/>
      <c r="V120" s="187"/>
      <c r="W120" s="187"/>
      <c r="X120" s="187"/>
      <c r="Y120" s="187"/>
      <c r="Z120" s="187"/>
      <c r="AA120" s="187"/>
      <c r="AB120" s="187"/>
      <c r="AC120" s="229">
        <v>4</v>
      </c>
      <c r="AD120" s="229" t="e">
        <f t="shared" si="49"/>
        <v>#N/A</v>
      </c>
      <c r="AE120" s="230" t="e">
        <f t="shared" si="62"/>
        <v>#N/A</v>
      </c>
      <c r="AF120" s="207" t="e">
        <f t="shared" si="50"/>
        <v>#N/A</v>
      </c>
      <c r="AG120" s="47" t="e">
        <f t="shared" si="50"/>
        <v>#N/A</v>
      </c>
      <c r="AH120" s="231" t="e">
        <f t="shared" si="51"/>
        <v>#N/A</v>
      </c>
      <c r="AI120" s="194" t="e">
        <f t="shared" si="52"/>
        <v>#N/A</v>
      </c>
      <c r="AJ120" s="225" t="e">
        <f t="shared" si="61"/>
        <v>#N/A</v>
      </c>
      <c r="AK120" s="226" t="e">
        <f t="shared" si="53"/>
        <v>#N/A</v>
      </c>
      <c r="AL120" s="232" t="e">
        <f t="shared" si="54"/>
        <v>#N/A</v>
      </c>
      <c r="AM120" s="232" t="e">
        <f t="shared" si="55"/>
        <v>#N/A</v>
      </c>
      <c r="AN120" s="228"/>
      <c r="AO120" s="228"/>
      <c r="AP120" s="193"/>
      <c r="AQ120" s="193"/>
      <c r="AR120" s="193"/>
      <c r="AS120" s="193"/>
      <c r="AT120" s="187"/>
      <c r="AU120" s="187"/>
      <c r="AV120" s="187"/>
      <c r="AW120" s="187"/>
      <c r="AX120" s="187"/>
      <c r="AY120" s="187"/>
      <c r="AZ120" s="187"/>
      <c r="BA120" s="187"/>
      <c r="BB120" s="187"/>
      <c r="BC120" s="187"/>
      <c r="BD120" s="187"/>
      <c r="BE120" s="187"/>
      <c r="BF120" s="187"/>
      <c r="BG120" s="187"/>
      <c r="BH120" s="187"/>
      <c r="BI120" s="187"/>
      <c r="BJ120" s="187"/>
      <c r="BK120" s="187"/>
      <c r="BL120" s="187"/>
      <c r="BM120" s="187"/>
      <c r="BN120" s="187"/>
      <c r="BO120" s="187"/>
      <c r="BP120" s="187"/>
      <c r="BQ120" s="187"/>
      <c r="BR120" s="187"/>
      <c r="BS120" s="187"/>
      <c r="BT120" s="187"/>
      <c r="BU120" s="187"/>
      <c r="BV120" s="187"/>
      <c r="BW120" s="187"/>
      <c r="BX120" s="187"/>
      <c r="BY120" s="187"/>
      <c r="BZ120" s="187"/>
      <c r="CA120" s="187"/>
      <c r="CB120" s="187"/>
      <c r="CC120" s="187"/>
      <c r="CD120" s="187"/>
      <c r="CE120" s="187"/>
    </row>
    <row r="121" spans="2:83" s="188" customFormat="1" ht="10.5" customHeight="1" hidden="1">
      <c r="B121" s="47">
        <v>5</v>
      </c>
      <c r="C121" s="47" t="s">
        <v>73</v>
      </c>
      <c r="D121" s="187"/>
      <c r="E121" s="47" t="e">
        <f t="shared" si="47"/>
        <v>#N/A</v>
      </c>
      <c r="F121" s="47" t="e">
        <f t="shared" si="48"/>
        <v>#N/A</v>
      </c>
      <c r="G121" s="218" t="e">
        <f t="shared" si="56"/>
        <v>#N/A</v>
      </c>
      <c r="H121" s="218" t="e">
        <f t="shared" si="57"/>
        <v>#N/A</v>
      </c>
      <c r="I121" s="47" t="e">
        <f t="shared" si="58"/>
        <v>#N/A</v>
      </c>
      <c r="J121" s="218"/>
      <c r="K121" s="187"/>
      <c r="L121" s="187"/>
      <c r="M121" s="187"/>
      <c r="N121" s="218" t="e">
        <f t="shared" si="59"/>
        <v>#N/A</v>
      </c>
      <c r="O121" s="218" t="e">
        <f t="shared" si="60"/>
        <v>#N/A</v>
      </c>
      <c r="P121" s="187"/>
      <c r="Q121" s="187"/>
      <c r="R121" s="187"/>
      <c r="S121" s="187"/>
      <c r="T121" s="187"/>
      <c r="U121" s="187"/>
      <c r="V121" s="187"/>
      <c r="W121" s="187"/>
      <c r="X121" s="187"/>
      <c r="Y121" s="187"/>
      <c r="Z121" s="187"/>
      <c r="AA121" s="187"/>
      <c r="AB121" s="187"/>
      <c r="AC121" s="229">
        <v>5</v>
      </c>
      <c r="AD121" s="229" t="e">
        <f t="shared" si="49"/>
        <v>#N/A</v>
      </c>
      <c r="AE121" s="230" t="e">
        <f t="shared" si="62"/>
        <v>#N/A</v>
      </c>
      <c r="AF121" s="207" t="e">
        <f t="shared" si="50"/>
        <v>#N/A</v>
      </c>
      <c r="AG121" s="47" t="e">
        <f t="shared" si="50"/>
        <v>#N/A</v>
      </c>
      <c r="AH121" s="231" t="e">
        <f t="shared" si="51"/>
        <v>#N/A</v>
      </c>
      <c r="AI121" s="194" t="e">
        <f t="shared" si="52"/>
        <v>#N/A</v>
      </c>
      <c r="AJ121" s="225" t="e">
        <f t="shared" si="61"/>
        <v>#N/A</v>
      </c>
      <c r="AK121" s="226" t="e">
        <f t="shared" si="53"/>
        <v>#N/A</v>
      </c>
      <c r="AL121" s="232" t="e">
        <f t="shared" si="54"/>
        <v>#N/A</v>
      </c>
      <c r="AM121" s="232" t="e">
        <f t="shared" si="55"/>
        <v>#N/A</v>
      </c>
      <c r="AN121" s="228"/>
      <c r="AO121" s="228"/>
      <c r="AP121" s="193"/>
      <c r="AQ121" s="193"/>
      <c r="AR121" s="193"/>
      <c r="AS121" s="193"/>
      <c r="AT121" s="187"/>
      <c r="AU121" s="187"/>
      <c r="AV121" s="187"/>
      <c r="AW121" s="187"/>
      <c r="AX121" s="187"/>
      <c r="AY121" s="187"/>
      <c r="AZ121" s="187"/>
      <c r="BA121" s="187"/>
      <c r="BB121" s="187"/>
      <c r="BC121" s="187"/>
      <c r="BD121" s="187"/>
      <c r="BE121" s="187"/>
      <c r="BF121" s="187"/>
      <c r="BG121" s="187"/>
      <c r="BH121" s="187"/>
      <c r="BI121" s="187"/>
      <c r="BJ121" s="187"/>
      <c r="BK121" s="187"/>
      <c r="BL121" s="187"/>
      <c r="BM121" s="187"/>
      <c r="BN121" s="187"/>
      <c r="BO121" s="187"/>
      <c r="BP121" s="187"/>
      <c r="BQ121" s="187"/>
      <c r="BR121" s="187"/>
      <c r="BS121" s="187"/>
      <c r="BT121" s="187"/>
      <c r="BU121" s="187"/>
      <c r="BV121" s="187"/>
      <c r="BW121" s="187"/>
      <c r="BX121" s="187"/>
      <c r="BY121" s="187"/>
      <c r="BZ121" s="187"/>
      <c r="CA121" s="187"/>
      <c r="CB121" s="187"/>
      <c r="CC121" s="187"/>
      <c r="CD121" s="187"/>
      <c r="CE121" s="187"/>
    </row>
    <row r="122" spans="2:83" s="188" customFormat="1" ht="10.5" customHeight="1" hidden="1">
      <c r="B122" s="47">
        <v>6</v>
      </c>
      <c r="C122" s="47" t="s">
        <v>74</v>
      </c>
      <c r="D122" s="187"/>
      <c r="E122" s="47" t="e">
        <f t="shared" si="47"/>
        <v>#N/A</v>
      </c>
      <c r="F122" s="47" t="e">
        <f t="shared" si="48"/>
        <v>#N/A</v>
      </c>
      <c r="G122" s="218" t="e">
        <f t="shared" si="56"/>
        <v>#N/A</v>
      </c>
      <c r="H122" s="218" t="e">
        <f t="shared" si="57"/>
        <v>#N/A</v>
      </c>
      <c r="I122" s="47" t="e">
        <f t="shared" si="58"/>
        <v>#N/A</v>
      </c>
      <c r="J122" s="47"/>
      <c r="K122" s="187"/>
      <c r="L122" s="187"/>
      <c r="M122" s="187"/>
      <c r="N122" s="218" t="e">
        <f t="shared" si="59"/>
        <v>#N/A</v>
      </c>
      <c r="O122" s="218" t="e">
        <f t="shared" si="60"/>
        <v>#N/A</v>
      </c>
      <c r="P122" s="187"/>
      <c r="Q122" s="187"/>
      <c r="R122" s="187"/>
      <c r="S122" s="187"/>
      <c r="T122" s="187"/>
      <c r="U122" s="187"/>
      <c r="V122" s="187"/>
      <c r="W122" s="187"/>
      <c r="X122" s="187"/>
      <c r="Y122" s="187"/>
      <c r="Z122" s="187"/>
      <c r="AA122" s="187"/>
      <c r="AB122" s="187"/>
      <c r="AC122" s="229">
        <v>6</v>
      </c>
      <c r="AD122" s="229" t="e">
        <f t="shared" si="49"/>
        <v>#N/A</v>
      </c>
      <c r="AE122" s="230" t="e">
        <f t="shared" si="62"/>
        <v>#N/A</v>
      </c>
      <c r="AF122" s="207" t="e">
        <f t="shared" si="50"/>
        <v>#N/A</v>
      </c>
      <c r="AG122" s="47" t="e">
        <f t="shared" si="50"/>
        <v>#N/A</v>
      </c>
      <c r="AH122" s="231" t="e">
        <f t="shared" si="51"/>
        <v>#N/A</v>
      </c>
      <c r="AI122" s="194" t="e">
        <f t="shared" si="52"/>
        <v>#N/A</v>
      </c>
      <c r="AJ122" s="225" t="e">
        <f t="shared" si="61"/>
        <v>#N/A</v>
      </c>
      <c r="AK122" s="226" t="e">
        <f t="shared" si="53"/>
        <v>#N/A</v>
      </c>
      <c r="AL122" s="232" t="e">
        <f t="shared" si="54"/>
        <v>#N/A</v>
      </c>
      <c r="AM122" s="232" t="e">
        <f t="shared" si="55"/>
        <v>#N/A</v>
      </c>
      <c r="AN122" s="228"/>
      <c r="AO122" s="228"/>
      <c r="AP122" s="193"/>
      <c r="AQ122" s="193"/>
      <c r="AR122" s="193"/>
      <c r="AS122" s="193"/>
      <c r="AT122" s="187"/>
      <c r="AU122" s="187"/>
      <c r="AV122" s="187"/>
      <c r="AW122" s="187"/>
      <c r="AX122" s="187"/>
      <c r="AY122" s="187"/>
      <c r="AZ122" s="187"/>
      <c r="BA122" s="187"/>
      <c r="BB122" s="187"/>
      <c r="BC122" s="187"/>
      <c r="BD122" s="187"/>
      <c r="BE122" s="187"/>
      <c r="BF122" s="187"/>
      <c r="BG122" s="187"/>
      <c r="BH122" s="187"/>
      <c r="BI122" s="187"/>
      <c r="BJ122" s="187"/>
      <c r="BK122" s="187"/>
      <c r="BL122" s="187"/>
      <c r="BM122" s="187"/>
      <c r="BN122" s="187"/>
      <c r="BO122" s="187"/>
      <c r="BP122" s="187"/>
      <c r="BQ122" s="187"/>
      <c r="BR122" s="187"/>
      <c r="BS122" s="187"/>
      <c r="BT122" s="187"/>
      <c r="BU122" s="187"/>
      <c r="BV122" s="187"/>
      <c r="BW122" s="187"/>
      <c r="BX122" s="187"/>
      <c r="BY122" s="187"/>
      <c r="BZ122" s="187"/>
      <c r="CA122" s="187"/>
      <c r="CB122" s="187"/>
      <c r="CC122" s="187"/>
      <c r="CD122" s="187"/>
      <c r="CE122" s="187"/>
    </row>
    <row r="123" spans="2:83" s="188" customFormat="1" ht="10.5" customHeight="1" hidden="1">
      <c r="B123" s="47">
        <v>7</v>
      </c>
      <c r="C123" s="47" t="s">
        <v>75</v>
      </c>
      <c r="D123" s="187"/>
      <c r="E123" s="47" t="e">
        <f t="shared" si="47"/>
        <v>#N/A</v>
      </c>
      <c r="F123" s="47" t="e">
        <f t="shared" si="48"/>
        <v>#N/A</v>
      </c>
      <c r="G123" s="218" t="e">
        <f t="shared" si="56"/>
        <v>#N/A</v>
      </c>
      <c r="H123" s="218" t="e">
        <f t="shared" si="57"/>
        <v>#N/A</v>
      </c>
      <c r="I123" s="47" t="e">
        <f t="shared" si="58"/>
        <v>#N/A</v>
      </c>
      <c r="J123" s="47"/>
      <c r="K123" s="187"/>
      <c r="L123" s="187"/>
      <c r="M123" s="187"/>
      <c r="N123" s="218" t="e">
        <f t="shared" si="59"/>
        <v>#N/A</v>
      </c>
      <c r="O123" s="218" t="e">
        <f t="shared" si="60"/>
        <v>#N/A</v>
      </c>
      <c r="P123" s="187"/>
      <c r="Q123" s="187"/>
      <c r="R123" s="187"/>
      <c r="S123" s="187"/>
      <c r="T123" s="187"/>
      <c r="U123" s="187"/>
      <c r="V123" s="187"/>
      <c r="W123" s="187"/>
      <c r="X123" s="187"/>
      <c r="Y123" s="187"/>
      <c r="Z123" s="187"/>
      <c r="AA123" s="187"/>
      <c r="AB123" s="187"/>
      <c r="AC123" s="229">
        <v>7</v>
      </c>
      <c r="AD123" s="229" t="e">
        <f t="shared" si="49"/>
        <v>#N/A</v>
      </c>
      <c r="AE123" s="230" t="e">
        <f t="shared" si="62"/>
        <v>#N/A</v>
      </c>
      <c r="AF123" s="207" t="e">
        <f aca="true" t="shared" si="63" ref="AF123:AG126">G123</f>
        <v>#N/A</v>
      </c>
      <c r="AG123" s="47" t="e">
        <f t="shared" si="63"/>
        <v>#N/A</v>
      </c>
      <c r="AH123" s="231" t="e">
        <f t="shared" si="51"/>
        <v>#N/A</v>
      </c>
      <c r="AI123" s="194" t="e">
        <f>I123</f>
        <v>#N/A</v>
      </c>
      <c r="AJ123" s="225" t="e">
        <f>LEFT(ASC(AI123),FIND(" ",ASC(AI123),1)-1)</f>
        <v>#N/A</v>
      </c>
      <c r="AK123" s="226" t="e">
        <f t="shared" si="53"/>
        <v>#N/A</v>
      </c>
      <c r="AL123" s="232" t="e">
        <f t="shared" si="54"/>
        <v>#N/A</v>
      </c>
      <c r="AM123" s="232" t="e">
        <f t="shared" si="55"/>
        <v>#N/A</v>
      </c>
      <c r="AN123" s="228"/>
      <c r="AO123" s="228"/>
      <c r="AP123" s="193"/>
      <c r="AQ123" s="193"/>
      <c r="AR123" s="193"/>
      <c r="AS123" s="193"/>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187"/>
      <c r="BO123" s="187"/>
      <c r="BP123" s="187"/>
      <c r="BQ123" s="187"/>
      <c r="BR123" s="187"/>
      <c r="BS123" s="187"/>
      <c r="BT123" s="187"/>
      <c r="BU123" s="187"/>
      <c r="BV123" s="187"/>
      <c r="BW123" s="187"/>
      <c r="BX123" s="187"/>
      <c r="BY123" s="187"/>
      <c r="BZ123" s="187"/>
      <c r="CA123" s="187"/>
      <c r="CB123" s="187"/>
      <c r="CC123" s="187"/>
      <c r="CD123" s="187"/>
      <c r="CE123" s="187"/>
    </row>
    <row r="124" spans="2:83" s="188" customFormat="1" ht="10.5" customHeight="1" hidden="1">
      <c r="B124" s="47">
        <v>8</v>
      </c>
      <c r="C124" s="47" t="s">
        <v>221</v>
      </c>
      <c r="D124" s="187"/>
      <c r="E124" s="47" t="e">
        <f t="shared" si="47"/>
        <v>#N/A</v>
      </c>
      <c r="F124" s="47" t="e">
        <f t="shared" si="48"/>
        <v>#N/A</v>
      </c>
      <c r="G124" s="218" t="e">
        <f>LEFT(ASC(F124),FIND(" ",ASC(F124),1)-1)</f>
        <v>#N/A</v>
      </c>
      <c r="H124" s="218" t="e">
        <f>MID(F124,FIND(" ",ASC(F124))+1,LEN(F124)-FIND(" ",ASC(F124)))</f>
        <v>#N/A</v>
      </c>
      <c r="I124" s="47" t="e">
        <f>VLOOKUP(E124,$B$73:$I$92,6)</f>
        <v>#N/A</v>
      </c>
      <c r="J124" s="47"/>
      <c r="K124" s="187"/>
      <c r="L124" s="187"/>
      <c r="M124" s="187"/>
      <c r="N124" s="218" t="e">
        <f>LEFT(ASC(I124),FIND(" ",ASC(I124),1)-1)</f>
        <v>#N/A</v>
      </c>
      <c r="O124" s="218" t="e">
        <f>MID(I124,FIND(" ",ASC(I124))+1,LEN(I124)-FIND(" ",ASC(I124)))</f>
        <v>#N/A</v>
      </c>
      <c r="P124" s="187"/>
      <c r="Q124" s="187"/>
      <c r="R124" s="187"/>
      <c r="S124" s="187"/>
      <c r="T124" s="187"/>
      <c r="U124" s="187"/>
      <c r="V124" s="187"/>
      <c r="W124" s="187"/>
      <c r="X124" s="187"/>
      <c r="Y124" s="187"/>
      <c r="Z124" s="187"/>
      <c r="AA124" s="187"/>
      <c r="AB124" s="187"/>
      <c r="AC124" s="229">
        <v>8</v>
      </c>
      <c r="AD124" s="229" t="e">
        <f t="shared" si="49"/>
        <v>#N/A</v>
      </c>
      <c r="AE124" s="230" t="e">
        <f t="shared" si="62"/>
        <v>#N/A</v>
      </c>
      <c r="AF124" s="207" t="e">
        <f t="shared" si="63"/>
        <v>#N/A</v>
      </c>
      <c r="AG124" s="47" t="e">
        <f t="shared" si="63"/>
        <v>#N/A</v>
      </c>
      <c r="AH124" s="231" t="e">
        <f t="shared" si="51"/>
        <v>#N/A</v>
      </c>
      <c r="AI124" s="194" t="e">
        <f>I124</f>
        <v>#N/A</v>
      </c>
      <c r="AJ124" s="225" t="e">
        <f t="shared" si="61"/>
        <v>#N/A</v>
      </c>
      <c r="AK124" s="226" t="e">
        <f t="shared" si="53"/>
        <v>#N/A</v>
      </c>
      <c r="AL124" s="232" t="e">
        <f t="shared" si="54"/>
        <v>#N/A</v>
      </c>
      <c r="AM124" s="232" t="e">
        <f t="shared" si="55"/>
        <v>#N/A</v>
      </c>
      <c r="AN124" s="228"/>
      <c r="AO124" s="228"/>
      <c r="AP124" s="193"/>
      <c r="AQ124" s="193"/>
      <c r="AR124" s="193"/>
      <c r="AS124" s="193"/>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c r="CE124" s="187"/>
    </row>
    <row r="125" spans="2:83" s="188" customFormat="1" ht="10.5" customHeight="1" hidden="1">
      <c r="B125" s="47">
        <v>9</v>
      </c>
      <c r="C125" s="47" t="s">
        <v>222</v>
      </c>
      <c r="D125" s="187"/>
      <c r="E125" s="47" t="e">
        <f t="shared" si="47"/>
        <v>#N/A</v>
      </c>
      <c r="F125" s="47" t="e">
        <f t="shared" si="48"/>
        <v>#N/A</v>
      </c>
      <c r="G125" s="218" t="e">
        <f>LEFT(ASC(F125),FIND(" ",ASC(F125),1)-1)</f>
        <v>#N/A</v>
      </c>
      <c r="H125" s="218" t="e">
        <f>MID(F125,FIND(" ",ASC(F125))+1,LEN(F125)-FIND(" ",ASC(F125)))</f>
        <v>#N/A</v>
      </c>
      <c r="I125" s="47" t="e">
        <f>VLOOKUP(E125,$B$73:$I$92,6)</f>
        <v>#N/A</v>
      </c>
      <c r="J125" s="47"/>
      <c r="K125" s="187"/>
      <c r="L125" s="187"/>
      <c r="M125" s="187"/>
      <c r="N125" s="218" t="e">
        <f>LEFT(ASC(I125),FIND(" ",ASC(I125),1)-1)</f>
        <v>#N/A</v>
      </c>
      <c r="O125" s="218" t="e">
        <f>MID(I125,FIND(" ",ASC(I125))+1,LEN(I125)-FIND(" ",ASC(I125)))</f>
        <v>#N/A</v>
      </c>
      <c r="P125" s="187"/>
      <c r="Q125" s="187"/>
      <c r="R125" s="187"/>
      <c r="S125" s="187"/>
      <c r="T125" s="187"/>
      <c r="U125" s="187"/>
      <c r="V125" s="187"/>
      <c r="W125" s="187"/>
      <c r="X125" s="187"/>
      <c r="Y125" s="187"/>
      <c r="Z125" s="187"/>
      <c r="AA125" s="187"/>
      <c r="AB125" s="187"/>
      <c r="AC125" s="229">
        <v>9</v>
      </c>
      <c r="AD125" s="229" t="e">
        <f t="shared" si="49"/>
        <v>#N/A</v>
      </c>
      <c r="AE125" s="230" t="e">
        <f t="shared" si="62"/>
        <v>#N/A</v>
      </c>
      <c r="AF125" s="207" t="e">
        <f t="shared" si="63"/>
        <v>#N/A</v>
      </c>
      <c r="AG125" s="47" t="e">
        <f t="shared" si="63"/>
        <v>#N/A</v>
      </c>
      <c r="AH125" s="231" t="e">
        <f t="shared" si="51"/>
        <v>#N/A</v>
      </c>
      <c r="AI125" s="194" t="e">
        <f>I125</f>
        <v>#N/A</v>
      </c>
      <c r="AJ125" s="225" t="e">
        <f t="shared" si="61"/>
        <v>#N/A</v>
      </c>
      <c r="AK125" s="226" t="e">
        <f t="shared" si="53"/>
        <v>#N/A</v>
      </c>
      <c r="AL125" s="232" t="e">
        <f t="shared" si="54"/>
        <v>#N/A</v>
      </c>
      <c r="AM125" s="232" t="e">
        <f t="shared" si="55"/>
        <v>#N/A</v>
      </c>
      <c r="AN125" s="228"/>
      <c r="AO125" s="228"/>
      <c r="AP125" s="193"/>
      <c r="AQ125" s="193"/>
      <c r="AR125" s="193"/>
      <c r="AS125" s="193"/>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c r="BR125" s="187"/>
      <c r="BS125" s="187"/>
      <c r="BT125" s="187"/>
      <c r="BU125" s="187"/>
      <c r="BV125" s="187"/>
      <c r="BW125" s="187"/>
      <c r="BX125" s="187"/>
      <c r="BY125" s="187"/>
      <c r="BZ125" s="187"/>
      <c r="CA125" s="187"/>
      <c r="CB125" s="187"/>
      <c r="CC125" s="187"/>
      <c r="CD125" s="187"/>
      <c r="CE125" s="187"/>
    </row>
    <row r="126" spans="2:83" s="188" customFormat="1" ht="10.5" customHeight="1" hidden="1" thickBot="1">
      <c r="B126" s="47">
        <v>10</v>
      </c>
      <c r="C126" s="47" t="s">
        <v>223</v>
      </c>
      <c r="D126" s="187"/>
      <c r="E126" s="47" t="e">
        <f t="shared" si="47"/>
        <v>#N/A</v>
      </c>
      <c r="F126" s="47" t="e">
        <f t="shared" si="48"/>
        <v>#N/A</v>
      </c>
      <c r="G126" s="218" t="e">
        <f>LEFT(ASC(F126),FIND(" ",ASC(F126),1)-1)</f>
        <v>#N/A</v>
      </c>
      <c r="H126" s="218" t="e">
        <f>MID(F126,FIND(" ",ASC(F126))+1,LEN(F126)-FIND(" ",ASC(F126)))</f>
        <v>#N/A</v>
      </c>
      <c r="I126" s="47" t="e">
        <f>VLOOKUP(E126,$B$73:$I$92,6)</f>
        <v>#N/A</v>
      </c>
      <c r="J126" s="47"/>
      <c r="K126" s="187"/>
      <c r="L126" s="187"/>
      <c r="M126" s="187"/>
      <c r="N126" s="218" t="e">
        <f>LEFT(ASC(I126),FIND(" ",ASC(I126),1)-1)</f>
        <v>#N/A</v>
      </c>
      <c r="O126" s="218" t="e">
        <f>MID(I126,FIND(" ",ASC(I126))+1,LEN(I126)-FIND(" ",ASC(I126)))</f>
        <v>#N/A</v>
      </c>
      <c r="P126" s="187"/>
      <c r="Q126" s="187"/>
      <c r="R126" s="187"/>
      <c r="S126" s="187"/>
      <c r="T126" s="187"/>
      <c r="U126" s="187"/>
      <c r="V126" s="187"/>
      <c r="W126" s="187"/>
      <c r="X126" s="187"/>
      <c r="Y126" s="187"/>
      <c r="Z126" s="187"/>
      <c r="AA126" s="187"/>
      <c r="AB126" s="187"/>
      <c r="AC126" s="229">
        <v>10</v>
      </c>
      <c r="AD126" s="229" t="e">
        <f t="shared" si="49"/>
        <v>#N/A</v>
      </c>
      <c r="AE126" s="230" t="e">
        <f t="shared" si="62"/>
        <v>#N/A</v>
      </c>
      <c r="AF126" s="207" t="e">
        <f t="shared" si="63"/>
        <v>#N/A</v>
      </c>
      <c r="AG126" s="47" t="e">
        <f t="shared" si="63"/>
        <v>#N/A</v>
      </c>
      <c r="AH126" s="231" t="e">
        <f t="shared" si="51"/>
        <v>#N/A</v>
      </c>
      <c r="AI126" s="194" t="e">
        <f>I126</f>
        <v>#N/A</v>
      </c>
      <c r="AJ126" s="225" t="e">
        <f t="shared" si="61"/>
        <v>#N/A</v>
      </c>
      <c r="AK126" s="226" t="e">
        <f t="shared" si="53"/>
        <v>#N/A</v>
      </c>
      <c r="AL126" s="232" t="e">
        <f t="shared" si="54"/>
        <v>#N/A</v>
      </c>
      <c r="AM126" s="232" t="e">
        <f t="shared" si="55"/>
        <v>#N/A</v>
      </c>
      <c r="AN126" s="228"/>
      <c r="AO126" s="228"/>
      <c r="AP126" s="193"/>
      <c r="AQ126" s="193"/>
      <c r="AR126" s="193"/>
      <c r="AS126" s="193"/>
      <c r="AT126" s="187"/>
      <c r="AU126" s="187"/>
      <c r="AV126" s="187"/>
      <c r="AW126" s="187"/>
      <c r="AX126" s="187"/>
      <c r="AY126" s="187"/>
      <c r="AZ126" s="187"/>
      <c r="BA126" s="187"/>
      <c r="BB126" s="187"/>
      <c r="BC126" s="187"/>
      <c r="BD126" s="187"/>
      <c r="BE126" s="187"/>
      <c r="BF126" s="187"/>
      <c r="BG126" s="187"/>
      <c r="BH126" s="187"/>
      <c r="BI126" s="187"/>
      <c r="BJ126" s="187"/>
      <c r="BK126" s="187"/>
      <c r="BL126" s="187"/>
      <c r="BM126" s="187"/>
      <c r="BN126" s="187"/>
      <c r="BO126" s="187"/>
      <c r="BP126" s="187"/>
      <c r="BQ126" s="187"/>
      <c r="BR126" s="187"/>
      <c r="BS126" s="187"/>
      <c r="BT126" s="187"/>
      <c r="BU126" s="187"/>
      <c r="BV126" s="187"/>
      <c r="BW126" s="187"/>
      <c r="BX126" s="187"/>
      <c r="BY126" s="187"/>
      <c r="BZ126" s="187"/>
      <c r="CA126" s="187"/>
      <c r="CB126" s="187"/>
      <c r="CC126" s="187"/>
      <c r="CD126" s="187"/>
      <c r="CE126" s="187"/>
    </row>
    <row r="127" spans="2:82" s="188" customFormat="1" ht="10.5" customHeight="1" hidden="1" thickBot="1">
      <c r="B127" s="47" t="s">
        <v>149</v>
      </c>
      <c r="C127" s="187"/>
      <c r="D127" s="187"/>
      <c r="E127" s="47" t="s">
        <v>59</v>
      </c>
      <c r="F127" s="47" t="s">
        <v>57</v>
      </c>
      <c r="G127" s="47" t="s">
        <v>33</v>
      </c>
      <c r="H127" s="233" t="s">
        <v>181</v>
      </c>
      <c r="I127" s="233" t="s">
        <v>182</v>
      </c>
      <c r="J127" s="187"/>
      <c r="K127" s="187"/>
      <c r="L127" s="187"/>
      <c r="M127" s="187"/>
      <c r="N127" s="187"/>
      <c r="O127" s="187"/>
      <c r="P127" s="187"/>
      <c r="Q127" s="187"/>
      <c r="R127" s="187"/>
      <c r="S127" s="187"/>
      <c r="T127" s="187"/>
      <c r="U127" s="187"/>
      <c r="V127" s="187"/>
      <c r="W127" s="187"/>
      <c r="X127" s="187"/>
      <c r="Y127" s="187"/>
      <c r="Z127" s="187"/>
      <c r="AA127" s="187"/>
      <c r="AB127" s="187"/>
      <c r="AC127" s="209"/>
      <c r="AD127" s="209" t="s">
        <v>59</v>
      </c>
      <c r="AE127" s="234" t="s">
        <v>57</v>
      </c>
      <c r="AF127" s="211" t="s">
        <v>94</v>
      </c>
      <c r="AG127" s="212" t="s">
        <v>95</v>
      </c>
      <c r="AH127" s="215" t="s">
        <v>106</v>
      </c>
      <c r="AI127" s="214" t="s">
        <v>103</v>
      </c>
      <c r="AJ127" s="212" t="s">
        <v>107</v>
      </c>
      <c r="AK127" s="235" t="s">
        <v>105</v>
      </c>
      <c r="AL127" s="236" t="s">
        <v>144</v>
      </c>
      <c r="AM127" s="236" t="s">
        <v>145</v>
      </c>
      <c r="AN127" s="236" t="s">
        <v>58</v>
      </c>
      <c r="AO127" s="193"/>
      <c r="AP127" s="193"/>
      <c r="AQ127" s="193"/>
      <c r="AR127" s="193"/>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c r="BR127" s="187"/>
      <c r="BS127" s="187"/>
      <c r="BT127" s="187"/>
      <c r="BU127" s="187"/>
      <c r="BV127" s="187"/>
      <c r="BW127" s="187"/>
      <c r="BX127" s="187"/>
      <c r="BY127" s="187"/>
      <c r="BZ127" s="187"/>
      <c r="CA127" s="187"/>
      <c r="CB127" s="187"/>
      <c r="CC127" s="187"/>
      <c r="CD127" s="187"/>
    </row>
    <row r="128" spans="2:82" s="188" customFormat="1" ht="10.5" customHeight="1" hidden="1">
      <c r="B128" s="47">
        <v>1</v>
      </c>
      <c r="C128" s="187" t="s">
        <v>225</v>
      </c>
      <c r="D128" s="187"/>
      <c r="E128" s="47" t="e">
        <f aca="true" t="shared" si="64" ref="E128:G137">F95</f>
        <v>#N/A</v>
      </c>
      <c r="F128" s="47" t="e">
        <f t="shared" si="64"/>
        <v>#N/A</v>
      </c>
      <c r="G128" s="47" t="e">
        <f t="shared" si="64"/>
        <v>#N/A</v>
      </c>
      <c r="H128" s="237" t="e">
        <f aca="true" t="shared" si="65" ref="H128:H137">IF(F128="","",LEFT(ASC(F128),FIND(" ",ASC(F128),1)-1))</f>
        <v>#N/A</v>
      </c>
      <c r="I128" s="237" t="e">
        <f aca="true" t="shared" si="66" ref="I128:I137">IF(F128="","",MID(F128,FIND(" ",ASC(F128))+1,LEN(F128)-FIND(" ",ASC(F128))))</f>
        <v>#N/A</v>
      </c>
      <c r="J128" s="187"/>
      <c r="K128" s="187"/>
      <c r="L128" s="187"/>
      <c r="M128" s="187"/>
      <c r="N128" s="187"/>
      <c r="O128" s="187"/>
      <c r="P128" s="187"/>
      <c r="Q128" s="187"/>
      <c r="R128" s="187"/>
      <c r="S128" s="187"/>
      <c r="T128" s="187"/>
      <c r="U128" s="187"/>
      <c r="V128" s="187"/>
      <c r="W128" s="187"/>
      <c r="X128" s="187"/>
      <c r="Y128" s="187"/>
      <c r="Z128" s="187"/>
      <c r="AA128" s="187"/>
      <c r="AB128" s="187"/>
      <c r="AC128" s="220">
        <v>1</v>
      </c>
      <c r="AD128" s="220" t="e">
        <f aca="true" t="shared" si="67" ref="AD128:AE134">E128</f>
        <v>#N/A</v>
      </c>
      <c r="AE128" s="221" t="e">
        <f t="shared" si="67"/>
        <v>#N/A</v>
      </c>
      <c r="AF128" s="222" t="e">
        <f aca="true" t="shared" si="68" ref="AF128:AG134">H128</f>
        <v>#N/A</v>
      </c>
      <c r="AG128" s="206" t="e">
        <f t="shared" si="68"/>
        <v>#N/A</v>
      </c>
      <c r="AH128" s="238" t="e">
        <f aca="true" t="shared" si="69" ref="AH128:AH134">G128</f>
        <v>#N/A</v>
      </c>
      <c r="AI128" s="239" t="e">
        <f>VLOOKUP(AD128,$B$73:$H$92,6)</f>
        <v>#N/A</v>
      </c>
      <c r="AJ128" s="225" t="e">
        <f>IF(AI128="","",LEFT(ASC(AI128),FIND(" ",ASC(AI128),1)-1))</f>
        <v>#N/A</v>
      </c>
      <c r="AK128" s="226" t="e">
        <f>IF(AI128="","",MID(AI128,FIND(" ",ASC(AI128))+1,LEN(AI128)-FIND(" ",ASC(AI128))))</f>
        <v>#N/A</v>
      </c>
      <c r="AL128" s="226" t="e">
        <f>AF128&amp;" "&amp;AG128</f>
        <v>#N/A</v>
      </c>
      <c r="AM128" s="226" t="e">
        <f aca="true" t="shared" si="70" ref="AM128:AM137">AJ128&amp;" "&amp;AK128</f>
        <v>#N/A</v>
      </c>
      <c r="AN128" s="226" t="e">
        <f>VLOOKUP(AD128,$B$73:$H$92,7)</f>
        <v>#N/A</v>
      </c>
      <c r="AO128" s="193"/>
      <c r="AP128" s="193"/>
      <c r="AQ128" s="193"/>
      <c r="AR128" s="193"/>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7"/>
      <c r="BY128" s="187"/>
      <c r="BZ128" s="187"/>
      <c r="CA128" s="187"/>
      <c r="CB128" s="187"/>
      <c r="CC128" s="187"/>
      <c r="CD128" s="187"/>
    </row>
    <row r="129" spans="2:82" s="188" customFormat="1" ht="10.5" customHeight="1" hidden="1">
      <c r="B129" s="47">
        <v>2</v>
      </c>
      <c r="C129" s="187" t="s">
        <v>226</v>
      </c>
      <c r="D129" s="187"/>
      <c r="E129" s="47" t="e">
        <f t="shared" si="64"/>
        <v>#N/A</v>
      </c>
      <c r="F129" s="47" t="e">
        <f t="shared" si="64"/>
        <v>#N/A</v>
      </c>
      <c r="G129" s="47" t="e">
        <f t="shared" si="64"/>
        <v>#N/A</v>
      </c>
      <c r="H129" s="237" t="e">
        <f t="shared" si="65"/>
        <v>#N/A</v>
      </c>
      <c r="I129" s="237" t="e">
        <f t="shared" si="66"/>
        <v>#N/A</v>
      </c>
      <c r="J129" s="187"/>
      <c r="K129" s="187"/>
      <c r="L129" s="187"/>
      <c r="M129" s="187"/>
      <c r="N129" s="187"/>
      <c r="O129" s="187"/>
      <c r="P129" s="187"/>
      <c r="Q129" s="187"/>
      <c r="R129" s="187"/>
      <c r="S129" s="187"/>
      <c r="T129" s="187"/>
      <c r="U129" s="187"/>
      <c r="V129" s="187"/>
      <c r="W129" s="187"/>
      <c r="X129" s="187"/>
      <c r="Y129" s="187"/>
      <c r="Z129" s="187"/>
      <c r="AA129" s="187"/>
      <c r="AB129" s="187"/>
      <c r="AC129" s="229">
        <v>2</v>
      </c>
      <c r="AD129" s="229" t="e">
        <f t="shared" si="67"/>
        <v>#N/A</v>
      </c>
      <c r="AE129" s="230" t="e">
        <f t="shared" si="67"/>
        <v>#N/A</v>
      </c>
      <c r="AF129" s="207" t="e">
        <f t="shared" si="68"/>
        <v>#N/A</v>
      </c>
      <c r="AG129" s="47" t="e">
        <f t="shared" si="68"/>
        <v>#N/A</v>
      </c>
      <c r="AH129" s="196" t="e">
        <f t="shared" si="69"/>
        <v>#N/A</v>
      </c>
      <c r="AI129" s="239" t="e">
        <f aca="true" t="shared" si="71" ref="AI129:AI134">VLOOKUP(AD129,$B$73:$H$92,6)</f>
        <v>#N/A</v>
      </c>
      <c r="AJ129" s="225" t="e">
        <f aca="true" t="shared" si="72" ref="AJ129:AJ134">IF(AI129="","",LEFT(ASC(AI129),FIND(" ",ASC(AI129),1)-1))</f>
        <v>#N/A</v>
      </c>
      <c r="AK129" s="226" t="e">
        <f aca="true" t="shared" si="73" ref="AK129:AK134">IF(AI129="","",MID(AI129,FIND(" ",ASC(AI129))+1,LEN(AI129)-FIND(" ",ASC(AI129))))</f>
        <v>#N/A</v>
      </c>
      <c r="AL129" s="240" t="e">
        <f aca="true" t="shared" si="74" ref="AL129:AL145">AF129&amp;" "&amp;AG129</f>
        <v>#N/A</v>
      </c>
      <c r="AM129" s="240" t="e">
        <f t="shared" si="70"/>
        <v>#N/A</v>
      </c>
      <c r="AN129" s="240" t="e">
        <f aca="true" t="shared" si="75" ref="AN129:AN134">VLOOKUP(AD129,$B$73:$H$92,7)</f>
        <v>#N/A</v>
      </c>
      <c r="AO129" s="193"/>
      <c r="AP129" s="193"/>
      <c r="AQ129" s="193"/>
      <c r="AR129" s="193"/>
      <c r="AS129" s="187"/>
      <c r="AT129" s="187"/>
      <c r="AU129" s="187"/>
      <c r="AV129" s="187"/>
      <c r="AW129" s="187"/>
      <c r="AX129" s="187"/>
      <c r="AY129" s="187"/>
      <c r="AZ129" s="187"/>
      <c r="BA129" s="187"/>
      <c r="BB129" s="187"/>
      <c r="BC129" s="187"/>
      <c r="BD129" s="187"/>
      <c r="BE129" s="187"/>
      <c r="BF129" s="187"/>
      <c r="BG129" s="187"/>
      <c r="BH129" s="187"/>
      <c r="BI129" s="187"/>
      <c r="BJ129" s="187"/>
      <c r="BK129" s="187"/>
      <c r="BL129" s="187"/>
      <c r="BM129" s="187"/>
      <c r="BN129" s="187"/>
      <c r="BO129" s="187"/>
      <c r="BP129" s="187"/>
      <c r="BQ129" s="187"/>
      <c r="BR129" s="187"/>
      <c r="BS129" s="187"/>
      <c r="BT129" s="187"/>
      <c r="BU129" s="187"/>
      <c r="BV129" s="187"/>
      <c r="BW129" s="187"/>
      <c r="BX129" s="187"/>
      <c r="BY129" s="187"/>
      <c r="BZ129" s="187"/>
      <c r="CA129" s="187"/>
      <c r="CB129" s="187"/>
      <c r="CC129" s="187"/>
      <c r="CD129" s="187"/>
    </row>
    <row r="130" spans="2:82" s="188" customFormat="1" ht="10.5" customHeight="1" hidden="1">
      <c r="B130" s="47">
        <v>3</v>
      </c>
      <c r="C130" s="187" t="s">
        <v>227</v>
      </c>
      <c r="D130" s="187"/>
      <c r="E130" s="47" t="e">
        <f t="shared" si="64"/>
        <v>#N/A</v>
      </c>
      <c r="F130" s="47" t="e">
        <f t="shared" si="64"/>
        <v>#N/A</v>
      </c>
      <c r="G130" s="47" t="e">
        <f t="shared" si="64"/>
        <v>#N/A</v>
      </c>
      <c r="H130" s="237" t="e">
        <f t="shared" si="65"/>
        <v>#N/A</v>
      </c>
      <c r="I130" s="237" t="e">
        <f t="shared" si="66"/>
        <v>#N/A</v>
      </c>
      <c r="J130" s="187"/>
      <c r="K130" s="187"/>
      <c r="L130" s="187"/>
      <c r="M130" s="187"/>
      <c r="N130" s="187"/>
      <c r="O130" s="187"/>
      <c r="P130" s="187"/>
      <c r="Q130" s="187"/>
      <c r="R130" s="187"/>
      <c r="S130" s="187"/>
      <c r="T130" s="187"/>
      <c r="U130" s="187"/>
      <c r="V130" s="187"/>
      <c r="W130" s="187"/>
      <c r="X130" s="187"/>
      <c r="Y130" s="187"/>
      <c r="Z130" s="187"/>
      <c r="AA130" s="187"/>
      <c r="AB130" s="187"/>
      <c r="AC130" s="229">
        <v>3</v>
      </c>
      <c r="AD130" s="229" t="e">
        <f t="shared" si="67"/>
        <v>#N/A</v>
      </c>
      <c r="AE130" s="230" t="e">
        <f t="shared" si="67"/>
        <v>#N/A</v>
      </c>
      <c r="AF130" s="207" t="e">
        <f t="shared" si="68"/>
        <v>#N/A</v>
      </c>
      <c r="AG130" s="47" t="e">
        <f t="shared" si="68"/>
        <v>#N/A</v>
      </c>
      <c r="AH130" s="196" t="e">
        <f t="shared" si="69"/>
        <v>#N/A</v>
      </c>
      <c r="AI130" s="239" t="e">
        <f t="shared" si="71"/>
        <v>#N/A</v>
      </c>
      <c r="AJ130" s="225" t="e">
        <f t="shared" si="72"/>
        <v>#N/A</v>
      </c>
      <c r="AK130" s="226" t="e">
        <f t="shared" si="73"/>
        <v>#N/A</v>
      </c>
      <c r="AL130" s="240" t="e">
        <f t="shared" si="74"/>
        <v>#N/A</v>
      </c>
      <c r="AM130" s="240" t="e">
        <f t="shared" si="70"/>
        <v>#N/A</v>
      </c>
      <c r="AN130" s="240" t="e">
        <f t="shared" si="75"/>
        <v>#N/A</v>
      </c>
      <c r="AO130" s="193"/>
      <c r="AP130" s="193"/>
      <c r="AQ130" s="193"/>
      <c r="AR130" s="193"/>
      <c r="AS130" s="187"/>
      <c r="AT130" s="187"/>
      <c r="AU130" s="187"/>
      <c r="AV130" s="187"/>
      <c r="AW130" s="187"/>
      <c r="AX130" s="187"/>
      <c r="AY130" s="187"/>
      <c r="AZ130" s="187"/>
      <c r="BA130" s="187"/>
      <c r="BB130" s="187"/>
      <c r="BC130" s="187"/>
      <c r="BD130" s="187"/>
      <c r="BE130" s="187"/>
      <c r="BF130" s="187"/>
      <c r="BG130" s="187"/>
      <c r="BH130" s="187"/>
      <c r="BI130" s="187"/>
      <c r="BJ130" s="187"/>
      <c r="BK130" s="187"/>
      <c r="BL130" s="187"/>
      <c r="BM130" s="187"/>
      <c r="BN130" s="187"/>
      <c r="BO130" s="187"/>
      <c r="BP130" s="187"/>
      <c r="BQ130" s="187"/>
      <c r="BR130" s="187"/>
      <c r="BS130" s="187"/>
      <c r="BT130" s="187"/>
      <c r="BU130" s="187"/>
      <c r="BV130" s="187"/>
      <c r="BW130" s="187"/>
      <c r="BX130" s="187"/>
      <c r="BY130" s="187"/>
      <c r="BZ130" s="187"/>
      <c r="CA130" s="187"/>
      <c r="CB130" s="187"/>
      <c r="CC130" s="187"/>
      <c r="CD130" s="187"/>
    </row>
    <row r="131" spans="2:82" s="188" customFormat="1" ht="10.5" customHeight="1" hidden="1">
      <c r="B131" s="47">
        <v>4</v>
      </c>
      <c r="C131" s="187" t="s">
        <v>228</v>
      </c>
      <c r="D131" s="187"/>
      <c r="E131" s="47" t="e">
        <f t="shared" si="64"/>
        <v>#N/A</v>
      </c>
      <c r="F131" s="47" t="e">
        <f t="shared" si="64"/>
        <v>#N/A</v>
      </c>
      <c r="G131" s="47" t="e">
        <f t="shared" si="64"/>
        <v>#N/A</v>
      </c>
      <c r="H131" s="237" t="e">
        <f t="shared" si="65"/>
        <v>#N/A</v>
      </c>
      <c r="I131" s="237" t="e">
        <f t="shared" si="66"/>
        <v>#N/A</v>
      </c>
      <c r="J131" s="187"/>
      <c r="K131" s="187"/>
      <c r="L131" s="187"/>
      <c r="M131" s="187"/>
      <c r="N131" s="187"/>
      <c r="O131" s="187"/>
      <c r="P131" s="187"/>
      <c r="Q131" s="187"/>
      <c r="R131" s="187"/>
      <c r="S131" s="187"/>
      <c r="T131" s="187"/>
      <c r="U131" s="187"/>
      <c r="V131" s="187"/>
      <c r="W131" s="187"/>
      <c r="X131" s="187"/>
      <c r="Y131" s="187"/>
      <c r="Z131" s="187"/>
      <c r="AA131" s="187"/>
      <c r="AB131" s="187"/>
      <c r="AC131" s="229">
        <v>4</v>
      </c>
      <c r="AD131" s="229" t="e">
        <f t="shared" si="67"/>
        <v>#N/A</v>
      </c>
      <c r="AE131" s="230" t="e">
        <f t="shared" si="67"/>
        <v>#N/A</v>
      </c>
      <c r="AF131" s="207" t="e">
        <f t="shared" si="68"/>
        <v>#N/A</v>
      </c>
      <c r="AG131" s="47" t="e">
        <f t="shared" si="68"/>
        <v>#N/A</v>
      </c>
      <c r="AH131" s="196" t="e">
        <f t="shared" si="69"/>
        <v>#N/A</v>
      </c>
      <c r="AI131" s="239" t="e">
        <f t="shared" si="71"/>
        <v>#N/A</v>
      </c>
      <c r="AJ131" s="225" t="e">
        <f t="shared" si="72"/>
        <v>#N/A</v>
      </c>
      <c r="AK131" s="226" t="e">
        <f t="shared" si="73"/>
        <v>#N/A</v>
      </c>
      <c r="AL131" s="240" t="e">
        <f t="shared" si="74"/>
        <v>#N/A</v>
      </c>
      <c r="AM131" s="240" t="e">
        <f t="shared" si="70"/>
        <v>#N/A</v>
      </c>
      <c r="AN131" s="240" t="e">
        <f t="shared" si="75"/>
        <v>#N/A</v>
      </c>
      <c r="AO131" s="193"/>
      <c r="AP131" s="193"/>
      <c r="AQ131" s="193"/>
      <c r="AR131" s="193"/>
      <c r="AS131" s="187"/>
      <c r="AT131" s="187"/>
      <c r="AU131" s="187"/>
      <c r="AV131" s="187"/>
      <c r="AW131" s="187"/>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7"/>
      <c r="BT131" s="187"/>
      <c r="BU131" s="187"/>
      <c r="BV131" s="187"/>
      <c r="BW131" s="187"/>
      <c r="BX131" s="187"/>
      <c r="BY131" s="187"/>
      <c r="BZ131" s="187"/>
      <c r="CA131" s="187"/>
      <c r="CB131" s="187"/>
      <c r="CC131" s="187"/>
      <c r="CD131" s="187"/>
    </row>
    <row r="132" spans="2:82" s="188" customFormat="1" ht="10.5" customHeight="1" hidden="1">
      <c r="B132" s="47">
        <v>5</v>
      </c>
      <c r="C132" s="187" t="s">
        <v>229</v>
      </c>
      <c r="D132" s="187"/>
      <c r="E132" s="47" t="e">
        <f t="shared" si="64"/>
        <v>#N/A</v>
      </c>
      <c r="F132" s="47" t="e">
        <f t="shared" si="64"/>
        <v>#N/A</v>
      </c>
      <c r="G132" s="47" t="e">
        <f t="shared" si="64"/>
        <v>#N/A</v>
      </c>
      <c r="H132" s="237" t="e">
        <f t="shared" si="65"/>
        <v>#N/A</v>
      </c>
      <c r="I132" s="237" t="e">
        <f t="shared" si="66"/>
        <v>#N/A</v>
      </c>
      <c r="J132" s="187"/>
      <c r="K132" s="187"/>
      <c r="L132" s="187"/>
      <c r="M132" s="187"/>
      <c r="N132" s="187"/>
      <c r="O132" s="187"/>
      <c r="P132" s="187"/>
      <c r="Q132" s="187"/>
      <c r="R132" s="187"/>
      <c r="S132" s="187"/>
      <c r="T132" s="187"/>
      <c r="U132" s="187"/>
      <c r="V132" s="187"/>
      <c r="W132" s="187"/>
      <c r="X132" s="187"/>
      <c r="Y132" s="187"/>
      <c r="Z132" s="187"/>
      <c r="AA132" s="187"/>
      <c r="AB132" s="187"/>
      <c r="AC132" s="229">
        <v>5</v>
      </c>
      <c r="AD132" s="229" t="e">
        <f t="shared" si="67"/>
        <v>#N/A</v>
      </c>
      <c r="AE132" s="230" t="e">
        <f t="shared" si="67"/>
        <v>#N/A</v>
      </c>
      <c r="AF132" s="207" t="e">
        <f t="shared" si="68"/>
        <v>#N/A</v>
      </c>
      <c r="AG132" s="47" t="e">
        <f t="shared" si="68"/>
        <v>#N/A</v>
      </c>
      <c r="AH132" s="196" t="e">
        <f t="shared" si="69"/>
        <v>#N/A</v>
      </c>
      <c r="AI132" s="239" t="e">
        <f t="shared" si="71"/>
        <v>#N/A</v>
      </c>
      <c r="AJ132" s="225" t="e">
        <f t="shared" si="72"/>
        <v>#N/A</v>
      </c>
      <c r="AK132" s="226" t="e">
        <f t="shared" si="73"/>
        <v>#N/A</v>
      </c>
      <c r="AL132" s="240" t="e">
        <f t="shared" si="74"/>
        <v>#N/A</v>
      </c>
      <c r="AM132" s="240" t="e">
        <f t="shared" si="70"/>
        <v>#N/A</v>
      </c>
      <c r="AN132" s="240" t="e">
        <f t="shared" si="75"/>
        <v>#N/A</v>
      </c>
      <c r="AO132" s="193"/>
      <c r="AP132" s="193"/>
      <c r="AQ132" s="193"/>
      <c r="AR132" s="193"/>
      <c r="AS132" s="187"/>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c r="BR132" s="187"/>
      <c r="BS132" s="187"/>
      <c r="BT132" s="187"/>
      <c r="BU132" s="187"/>
      <c r="BV132" s="187"/>
      <c r="BW132" s="187"/>
      <c r="BX132" s="187"/>
      <c r="BY132" s="187"/>
      <c r="BZ132" s="187"/>
      <c r="CA132" s="187"/>
      <c r="CB132" s="187"/>
      <c r="CC132" s="187"/>
      <c r="CD132" s="187"/>
    </row>
    <row r="133" spans="2:82" s="188" customFormat="1" ht="10.5" customHeight="1" hidden="1">
      <c r="B133" s="47">
        <v>6</v>
      </c>
      <c r="C133" s="187" t="s">
        <v>230</v>
      </c>
      <c r="D133" s="187"/>
      <c r="E133" s="47" t="e">
        <f t="shared" si="64"/>
        <v>#N/A</v>
      </c>
      <c r="F133" s="47" t="e">
        <f t="shared" si="64"/>
        <v>#N/A</v>
      </c>
      <c r="G133" s="47" t="e">
        <f t="shared" si="64"/>
        <v>#N/A</v>
      </c>
      <c r="H133" s="237" t="e">
        <f t="shared" si="65"/>
        <v>#N/A</v>
      </c>
      <c r="I133" s="237" t="e">
        <f t="shared" si="66"/>
        <v>#N/A</v>
      </c>
      <c r="J133" s="187"/>
      <c r="K133" s="187"/>
      <c r="L133" s="187"/>
      <c r="M133" s="187"/>
      <c r="N133" s="187"/>
      <c r="O133" s="187"/>
      <c r="P133" s="187"/>
      <c r="Q133" s="187"/>
      <c r="R133" s="187"/>
      <c r="S133" s="187"/>
      <c r="T133" s="187"/>
      <c r="U133" s="187"/>
      <c r="V133" s="187"/>
      <c r="W133" s="187"/>
      <c r="X133" s="187"/>
      <c r="Y133" s="187"/>
      <c r="Z133" s="187"/>
      <c r="AA133" s="187"/>
      <c r="AB133" s="187"/>
      <c r="AC133" s="229">
        <v>6</v>
      </c>
      <c r="AD133" s="229" t="e">
        <f t="shared" si="67"/>
        <v>#N/A</v>
      </c>
      <c r="AE133" s="230" t="e">
        <f t="shared" si="67"/>
        <v>#N/A</v>
      </c>
      <c r="AF133" s="207" t="e">
        <f t="shared" si="68"/>
        <v>#N/A</v>
      </c>
      <c r="AG133" s="47" t="e">
        <f t="shared" si="68"/>
        <v>#N/A</v>
      </c>
      <c r="AH133" s="196" t="e">
        <f t="shared" si="69"/>
        <v>#N/A</v>
      </c>
      <c r="AI133" s="239" t="e">
        <f t="shared" si="71"/>
        <v>#N/A</v>
      </c>
      <c r="AJ133" s="225" t="e">
        <f t="shared" si="72"/>
        <v>#N/A</v>
      </c>
      <c r="AK133" s="226" t="e">
        <f t="shared" si="73"/>
        <v>#N/A</v>
      </c>
      <c r="AL133" s="240" t="e">
        <f t="shared" si="74"/>
        <v>#N/A</v>
      </c>
      <c r="AM133" s="240" t="e">
        <f t="shared" si="70"/>
        <v>#N/A</v>
      </c>
      <c r="AN133" s="240" t="e">
        <f t="shared" si="75"/>
        <v>#N/A</v>
      </c>
      <c r="AO133" s="193"/>
      <c r="AP133" s="193"/>
      <c r="AQ133" s="193"/>
      <c r="AR133" s="193"/>
      <c r="AS133" s="187"/>
      <c r="AT133" s="187"/>
      <c r="AU133" s="187"/>
      <c r="AV133" s="187"/>
      <c r="AW133" s="187"/>
      <c r="AX133" s="187"/>
      <c r="AY133" s="187"/>
      <c r="AZ133" s="187"/>
      <c r="BA133" s="187"/>
      <c r="BB133" s="187"/>
      <c r="BC133" s="187"/>
      <c r="BD133" s="187"/>
      <c r="BE133" s="187"/>
      <c r="BF133" s="187"/>
      <c r="BG133" s="187"/>
      <c r="BH133" s="187"/>
      <c r="BI133" s="187"/>
      <c r="BJ133" s="187"/>
      <c r="BK133" s="187"/>
      <c r="BL133" s="187"/>
      <c r="BM133" s="187"/>
      <c r="BN133" s="187"/>
      <c r="BO133" s="187"/>
      <c r="BP133" s="187"/>
      <c r="BQ133" s="187"/>
      <c r="BR133" s="187"/>
      <c r="BS133" s="187"/>
      <c r="BT133" s="187"/>
      <c r="BU133" s="187"/>
      <c r="BV133" s="187"/>
      <c r="BW133" s="187"/>
      <c r="BX133" s="187"/>
      <c r="BY133" s="187"/>
      <c r="BZ133" s="187"/>
      <c r="CA133" s="187"/>
      <c r="CB133" s="187"/>
      <c r="CC133" s="187"/>
      <c r="CD133" s="187"/>
    </row>
    <row r="134" spans="2:82" s="188" customFormat="1" ht="10.5" customHeight="1" hidden="1">
      <c r="B134" s="47">
        <v>7</v>
      </c>
      <c r="C134" s="187" t="s">
        <v>231</v>
      </c>
      <c r="D134" s="187"/>
      <c r="E134" s="47" t="e">
        <f t="shared" si="64"/>
        <v>#N/A</v>
      </c>
      <c r="F134" s="47" t="e">
        <f t="shared" si="64"/>
        <v>#N/A</v>
      </c>
      <c r="G134" s="47" t="e">
        <f t="shared" si="64"/>
        <v>#N/A</v>
      </c>
      <c r="H134" s="237" t="e">
        <f t="shared" si="65"/>
        <v>#N/A</v>
      </c>
      <c r="I134" s="237" t="e">
        <f t="shared" si="66"/>
        <v>#N/A</v>
      </c>
      <c r="J134" s="193"/>
      <c r="K134" s="193"/>
      <c r="L134" s="193"/>
      <c r="M134" s="187"/>
      <c r="N134" s="187"/>
      <c r="O134" s="187"/>
      <c r="P134" s="187"/>
      <c r="Q134" s="187"/>
      <c r="R134" s="187"/>
      <c r="S134" s="187"/>
      <c r="T134" s="187"/>
      <c r="U134" s="187"/>
      <c r="V134" s="187"/>
      <c r="W134" s="187"/>
      <c r="X134" s="187"/>
      <c r="Y134" s="187"/>
      <c r="Z134" s="187"/>
      <c r="AA134" s="187"/>
      <c r="AB134" s="187"/>
      <c r="AC134" s="241">
        <v>7</v>
      </c>
      <c r="AD134" s="241" t="e">
        <f t="shared" si="67"/>
        <v>#N/A</v>
      </c>
      <c r="AE134" s="242" t="e">
        <f t="shared" si="67"/>
        <v>#N/A</v>
      </c>
      <c r="AF134" s="243" t="e">
        <f t="shared" si="68"/>
        <v>#N/A</v>
      </c>
      <c r="AG134" s="244" t="e">
        <f t="shared" si="68"/>
        <v>#N/A</v>
      </c>
      <c r="AH134" s="245" t="e">
        <f t="shared" si="69"/>
        <v>#N/A</v>
      </c>
      <c r="AI134" s="239" t="e">
        <f t="shared" si="71"/>
        <v>#N/A</v>
      </c>
      <c r="AJ134" s="225" t="e">
        <f t="shared" si="72"/>
        <v>#N/A</v>
      </c>
      <c r="AK134" s="226" t="e">
        <f t="shared" si="73"/>
        <v>#N/A</v>
      </c>
      <c r="AL134" s="246" t="e">
        <f t="shared" si="74"/>
        <v>#N/A</v>
      </c>
      <c r="AM134" s="246" t="e">
        <f t="shared" si="70"/>
        <v>#N/A</v>
      </c>
      <c r="AN134" s="246" t="e">
        <f t="shared" si="75"/>
        <v>#N/A</v>
      </c>
      <c r="AO134" s="193"/>
      <c r="AP134" s="193"/>
      <c r="AQ134" s="193"/>
      <c r="AR134" s="193"/>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c r="BR134" s="187"/>
      <c r="BS134" s="187"/>
      <c r="BT134" s="187"/>
      <c r="BU134" s="187"/>
      <c r="BV134" s="187"/>
      <c r="BW134" s="187"/>
      <c r="BX134" s="187"/>
      <c r="BY134" s="187"/>
      <c r="BZ134" s="187"/>
      <c r="CA134" s="187"/>
      <c r="CB134" s="187"/>
      <c r="CC134" s="187"/>
      <c r="CD134" s="187"/>
    </row>
    <row r="135" spans="2:82" s="188" customFormat="1" ht="10.5" customHeight="1" hidden="1">
      <c r="B135" s="47">
        <v>8</v>
      </c>
      <c r="C135" s="187" t="s">
        <v>232</v>
      </c>
      <c r="D135" s="187"/>
      <c r="E135" s="47" t="e">
        <f t="shared" si="64"/>
        <v>#N/A</v>
      </c>
      <c r="F135" s="47" t="e">
        <f t="shared" si="64"/>
        <v>#N/A</v>
      </c>
      <c r="G135" s="47" t="e">
        <f t="shared" si="64"/>
        <v>#N/A</v>
      </c>
      <c r="H135" s="237" t="e">
        <f t="shared" si="65"/>
        <v>#N/A</v>
      </c>
      <c r="I135" s="237" t="e">
        <f t="shared" si="66"/>
        <v>#N/A</v>
      </c>
      <c r="J135" s="193"/>
      <c r="K135" s="193"/>
      <c r="L135" s="193"/>
      <c r="M135" s="187"/>
      <c r="N135" s="187"/>
      <c r="O135" s="187"/>
      <c r="P135" s="187"/>
      <c r="Q135" s="187"/>
      <c r="R135" s="187"/>
      <c r="S135" s="187"/>
      <c r="T135" s="187"/>
      <c r="U135" s="187"/>
      <c r="V135" s="187"/>
      <c r="W135" s="187"/>
      <c r="X135" s="187"/>
      <c r="Y135" s="187"/>
      <c r="Z135" s="187"/>
      <c r="AA135" s="187"/>
      <c r="AB135" s="187"/>
      <c r="AC135" s="247">
        <v>8</v>
      </c>
      <c r="AD135" s="241" t="e">
        <f aca="true" t="shared" si="76" ref="AD135:AE137">E135</f>
        <v>#N/A</v>
      </c>
      <c r="AE135" s="242" t="e">
        <f t="shared" si="76"/>
        <v>#N/A</v>
      </c>
      <c r="AF135" s="243" t="e">
        <f aca="true" t="shared" si="77" ref="AF135:AG137">H135</f>
        <v>#N/A</v>
      </c>
      <c r="AG135" s="244" t="e">
        <f t="shared" si="77"/>
        <v>#N/A</v>
      </c>
      <c r="AH135" s="245" t="e">
        <f>G135</f>
        <v>#N/A</v>
      </c>
      <c r="AI135" s="239" t="e">
        <f>VLOOKUP(AD135,$B$73:$H$92,6)</f>
        <v>#N/A</v>
      </c>
      <c r="AJ135" s="225" t="e">
        <f>IF(AI135="","",LEFT(ASC(AI135),FIND(" ",ASC(AI135),1)-1))</f>
        <v>#N/A</v>
      </c>
      <c r="AK135" s="226" t="e">
        <f>IF(AI135="","",MID(AI135,FIND(" ",ASC(AI135))+1,LEN(AI135)-FIND(" ",ASC(AI135))))</f>
        <v>#N/A</v>
      </c>
      <c r="AL135" s="246" t="e">
        <f>AF135&amp;" "&amp;AG135</f>
        <v>#N/A</v>
      </c>
      <c r="AM135" s="246" t="e">
        <f t="shared" si="70"/>
        <v>#N/A</v>
      </c>
      <c r="AN135" s="246" t="e">
        <f>VLOOKUP(AD135,$B$73:$H$92,7)</f>
        <v>#N/A</v>
      </c>
      <c r="AO135" s="193"/>
      <c r="AP135" s="193"/>
      <c r="AQ135" s="193"/>
      <c r="AR135" s="193"/>
      <c r="AS135" s="187"/>
      <c r="AT135" s="187"/>
      <c r="AU135" s="187"/>
      <c r="AV135" s="187"/>
      <c r="AW135" s="187"/>
      <c r="AX135" s="187"/>
      <c r="AY135" s="187"/>
      <c r="AZ135" s="187"/>
      <c r="BA135" s="187"/>
      <c r="BB135" s="187"/>
      <c r="BC135" s="187"/>
      <c r="BD135" s="187"/>
      <c r="BE135" s="187"/>
      <c r="BF135" s="187"/>
      <c r="BG135" s="187"/>
      <c r="BH135" s="187"/>
      <c r="BI135" s="187"/>
      <c r="BJ135" s="187"/>
      <c r="BK135" s="187"/>
      <c r="BL135" s="187"/>
      <c r="BM135" s="187"/>
      <c r="BN135" s="187"/>
      <c r="BO135" s="187"/>
      <c r="BP135" s="187"/>
      <c r="BQ135" s="187"/>
      <c r="BR135" s="187"/>
      <c r="BS135" s="187"/>
      <c r="BT135" s="187"/>
      <c r="BU135" s="187"/>
      <c r="BV135" s="187"/>
      <c r="BW135" s="187"/>
      <c r="BX135" s="187"/>
      <c r="BY135" s="187"/>
      <c r="BZ135" s="187"/>
      <c r="CA135" s="187"/>
      <c r="CB135" s="187"/>
      <c r="CC135" s="187"/>
      <c r="CD135" s="187"/>
    </row>
    <row r="136" spans="2:82" s="188" customFormat="1" ht="10.5" customHeight="1" hidden="1">
      <c r="B136" s="47">
        <v>9</v>
      </c>
      <c r="C136" s="187" t="s">
        <v>233</v>
      </c>
      <c r="D136" s="187"/>
      <c r="E136" s="47" t="e">
        <f t="shared" si="64"/>
        <v>#N/A</v>
      </c>
      <c r="F136" s="47" t="e">
        <f t="shared" si="64"/>
        <v>#N/A</v>
      </c>
      <c r="G136" s="47" t="e">
        <f t="shared" si="64"/>
        <v>#N/A</v>
      </c>
      <c r="H136" s="237" t="e">
        <f t="shared" si="65"/>
        <v>#N/A</v>
      </c>
      <c r="I136" s="237" t="e">
        <f t="shared" si="66"/>
        <v>#N/A</v>
      </c>
      <c r="J136" s="193"/>
      <c r="K136" s="193"/>
      <c r="L136" s="193"/>
      <c r="M136" s="187"/>
      <c r="N136" s="187"/>
      <c r="O136" s="187"/>
      <c r="P136" s="187"/>
      <c r="Q136" s="187"/>
      <c r="R136" s="187"/>
      <c r="S136" s="187"/>
      <c r="T136" s="187"/>
      <c r="U136" s="187"/>
      <c r="V136" s="187"/>
      <c r="W136" s="187"/>
      <c r="X136" s="187"/>
      <c r="Y136" s="187"/>
      <c r="Z136" s="187"/>
      <c r="AA136" s="187"/>
      <c r="AB136" s="187"/>
      <c r="AC136" s="247">
        <v>9</v>
      </c>
      <c r="AD136" s="241" t="e">
        <f t="shared" si="76"/>
        <v>#N/A</v>
      </c>
      <c r="AE136" s="242" t="e">
        <f t="shared" si="76"/>
        <v>#N/A</v>
      </c>
      <c r="AF136" s="243" t="e">
        <f t="shared" si="77"/>
        <v>#N/A</v>
      </c>
      <c r="AG136" s="244" t="e">
        <f t="shared" si="77"/>
        <v>#N/A</v>
      </c>
      <c r="AH136" s="245" t="e">
        <f>G136</f>
        <v>#N/A</v>
      </c>
      <c r="AI136" s="239" t="e">
        <f>VLOOKUP(AD136,$B$73:$H$92,6)</f>
        <v>#N/A</v>
      </c>
      <c r="AJ136" s="225" t="e">
        <f>IF(AI136="","",LEFT(ASC(AI136),FIND(" ",ASC(AI136),1)-1))</f>
        <v>#N/A</v>
      </c>
      <c r="AK136" s="226" t="e">
        <f>IF(AI136="","",MID(AI136,FIND(" ",ASC(AI136))+1,LEN(AI136)-FIND(" ",ASC(AI136))))</f>
        <v>#N/A</v>
      </c>
      <c r="AL136" s="246" t="e">
        <f>AF136&amp;" "&amp;AG136</f>
        <v>#N/A</v>
      </c>
      <c r="AM136" s="246" t="e">
        <f t="shared" si="70"/>
        <v>#N/A</v>
      </c>
      <c r="AN136" s="246" t="e">
        <f>VLOOKUP(AD136,$B$73:$H$92,7)</f>
        <v>#N/A</v>
      </c>
      <c r="AO136" s="193"/>
      <c r="AP136" s="193"/>
      <c r="AQ136" s="193"/>
      <c r="AR136" s="193"/>
      <c r="AS136" s="187"/>
      <c r="AT136" s="187"/>
      <c r="AU136" s="187"/>
      <c r="AV136" s="187"/>
      <c r="AW136" s="187"/>
      <c r="AX136" s="187"/>
      <c r="AY136" s="187"/>
      <c r="AZ136" s="187"/>
      <c r="BA136" s="187"/>
      <c r="BB136" s="187"/>
      <c r="BC136" s="187"/>
      <c r="BD136" s="187"/>
      <c r="BE136" s="187"/>
      <c r="BF136" s="187"/>
      <c r="BG136" s="187"/>
      <c r="BH136" s="187"/>
      <c r="BI136" s="187"/>
      <c r="BJ136" s="187"/>
      <c r="BK136" s="187"/>
      <c r="BL136" s="187"/>
      <c r="BM136" s="187"/>
      <c r="BN136" s="187"/>
      <c r="BO136" s="187"/>
      <c r="BP136" s="187"/>
      <c r="BQ136" s="187"/>
      <c r="BR136" s="187"/>
      <c r="BS136" s="187"/>
      <c r="BT136" s="187"/>
      <c r="BU136" s="187"/>
      <c r="BV136" s="187"/>
      <c r="BW136" s="187"/>
      <c r="BX136" s="187"/>
      <c r="BY136" s="187"/>
      <c r="BZ136" s="187"/>
      <c r="CA136" s="187"/>
      <c r="CB136" s="187"/>
      <c r="CC136" s="187"/>
      <c r="CD136" s="187"/>
    </row>
    <row r="137" spans="2:82" s="188" customFormat="1" ht="10.5" customHeight="1" hidden="1" thickBot="1">
      <c r="B137" s="47">
        <v>10</v>
      </c>
      <c r="C137" s="187" t="s">
        <v>223</v>
      </c>
      <c r="D137" s="187"/>
      <c r="E137" s="47" t="e">
        <f t="shared" si="64"/>
        <v>#N/A</v>
      </c>
      <c r="F137" s="47" t="e">
        <f t="shared" si="64"/>
        <v>#N/A</v>
      </c>
      <c r="G137" s="47" t="e">
        <f t="shared" si="64"/>
        <v>#N/A</v>
      </c>
      <c r="H137" s="237" t="e">
        <f t="shared" si="65"/>
        <v>#N/A</v>
      </c>
      <c r="I137" s="237" t="e">
        <f t="shared" si="66"/>
        <v>#N/A</v>
      </c>
      <c r="J137" s="193"/>
      <c r="K137" s="193"/>
      <c r="L137" s="193"/>
      <c r="M137" s="187"/>
      <c r="N137" s="187"/>
      <c r="O137" s="187"/>
      <c r="P137" s="187"/>
      <c r="Q137" s="187"/>
      <c r="R137" s="187"/>
      <c r="S137" s="187"/>
      <c r="T137" s="187"/>
      <c r="U137" s="187"/>
      <c r="V137" s="187"/>
      <c r="W137" s="187"/>
      <c r="X137" s="187"/>
      <c r="Y137" s="187"/>
      <c r="Z137" s="187"/>
      <c r="AA137" s="187"/>
      <c r="AB137" s="187"/>
      <c r="AC137" s="247">
        <v>10</v>
      </c>
      <c r="AD137" s="241" t="e">
        <f t="shared" si="76"/>
        <v>#N/A</v>
      </c>
      <c r="AE137" s="242" t="e">
        <f t="shared" si="76"/>
        <v>#N/A</v>
      </c>
      <c r="AF137" s="243" t="e">
        <f t="shared" si="77"/>
        <v>#N/A</v>
      </c>
      <c r="AG137" s="244" t="e">
        <f t="shared" si="77"/>
        <v>#N/A</v>
      </c>
      <c r="AH137" s="245" t="e">
        <f>G137</f>
        <v>#N/A</v>
      </c>
      <c r="AI137" s="239" t="e">
        <f>VLOOKUP(AD137,$B$73:$H$92,6)</f>
        <v>#N/A</v>
      </c>
      <c r="AJ137" s="225" t="e">
        <f>IF(AI137="","",LEFT(ASC(AI137),FIND(" ",ASC(AI137),1)-1))</f>
        <v>#N/A</v>
      </c>
      <c r="AK137" s="226" t="e">
        <f>IF(AI137="","",MID(AI137,FIND(" ",ASC(AI137))+1,LEN(AI137)-FIND(" ",ASC(AI137))))</f>
        <v>#N/A</v>
      </c>
      <c r="AL137" s="246" t="e">
        <f>AF137&amp;" "&amp;AG137</f>
        <v>#N/A</v>
      </c>
      <c r="AM137" s="246" t="e">
        <f t="shared" si="70"/>
        <v>#N/A</v>
      </c>
      <c r="AN137" s="246" t="e">
        <f>VLOOKUP(AD137,$B$73:$H$92,7)</f>
        <v>#N/A</v>
      </c>
      <c r="AO137" s="193"/>
      <c r="AP137" s="193"/>
      <c r="AQ137" s="193"/>
      <c r="AR137" s="193"/>
      <c r="AS137" s="187"/>
      <c r="AT137" s="187"/>
      <c r="AU137" s="187"/>
      <c r="AV137" s="187"/>
      <c r="AW137" s="187"/>
      <c r="AX137" s="187"/>
      <c r="AY137" s="187"/>
      <c r="AZ137" s="187"/>
      <c r="BA137" s="187"/>
      <c r="BB137" s="187"/>
      <c r="BC137" s="187"/>
      <c r="BD137" s="187"/>
      <c r="BE137" s="187"/>
      <c r="BF137" s="187"/>
      <c r="BG137" s="187"/>
      <c r="BH137" s="187"/>
      <c r="BI137" s="187"/>
      <c r="BJ137" s="187"/>
      <c r="BK137" s="187"/>
      <c r="BL137" s="187"/>
      <c r="BM137" s="187"/>
      <c r="BN137" s="187"/>
      <c r="BO137" s="187"/>
      <c r="BP137" s="187"/>
      <c r="BQ137" s="187"/>
      <c r="BR137" s="187"/>
      <c r="BS137" s="187"/>
      <c r="BT137" s="187"/>
      <c r="BU137" s="187"/>
      <c r="BV137" s="187"/>
      <c r="BW137" s="187"/>
      <c r="BX137" s="187"/>
      <c r="BY137" s="187"/>
      <c r="BZ137" s="187"/>
      <c r="CA137" s="187"/>
      <c r="CB137" s="187"/>
      <c r="CC137" s="187"/>
      <c r="CD137" s="187"/>
    </row>
    <row r="138" spans="2:84" s="188" customFormat="1" ht="10.5" customHeight="1" hidden="1" thickBot="1" thickTop="1">
      <c r="B138" s="47" t="s">
        <v>149</v>
      </c>
      <c r="C138" s="187"/>
      <c r="D138" s="187"/>
      <c r="E138" s="47" t="s">
        <v>150</v>
      </c>
      <c r="F138" s="47" t="s">
        <v>57</v>
      </c>
      <c r="G138" s="47" t="s">
        <v>33</v>
      </c>
      <c r="H138" s="233" t="s">
        <v>181</v>
      </c>
      <c r="I138" s="233" t="s">
        <v>182</v>
      </c>
      <c r="J138" s="193"/>
      <c r="K138" s="193"/>
      <c r="L138" s="193"/>
      <c r="M138" s="193"/>
      <c r="N138" s="47" t="s">
        <v>151</v>
      </c>
      <c r="O138" s="47" t="s">
        <v>57</v>
      </c>
      <c r="P138" s="47" t="s">
        <v>33</v>
      </c>
      <c r="Q138" s="47" t="s">
        <v>181</v>
      </c>
      <c r="R138" s="47" t="s">
        <v>182</v>
      </c>
      <c r="S138" s="187"/>
      <c r="T138" s="187"/>
      <c r="U138" s="187"/>
      <c r="V138" s="187"/>
      <c r="W138" s="187"/>
      <c r="X138" s="187"/>
      <c r="Y138" s="187"/>
      <c r="Z138" s="187"/>
      <c r="AA138" s="187"/>
      <c r="AB138" s="187"/>
      <c r="AC138" s="209"/>
      <c r="AD138" s="248" t="s">
        <v>150</v>
      </c>
      <c r="AE138" s="210" t="s">
        <v>57</v>
      </c>
      <c r="AF138" s="249" t="s">
        <v>94</v>
      </c>
      <c r="AG138" s="250" t="s">
        <v>95</v>
      </c>
      <c r="AH138" s="251" t="s">
        <v>106</v>
      </c>
      <c r="AI138" s="252" t="s">
        <v>103</v>
      </c>
      <c r="AJ138" s="250" t="s">
        <v>107</v>
      </c>
      <c r="AK138" s="253" t="s">
        <v>105</v>
      </c>
      <c r="AL138" s="254" t="s">
        <v>144</v>
      </c>
      <c r="AM138" s="255" t="s">
        <v>145</v>
      </c>
      <c r="AN138" s="256" t="s">
        <v>151</v>
      </c>
      <c r="AO138" s="249" t="s">
        <v>108</v>
      </c>
      <c r="AP138" s="250" t="s">
        <v>94</v>
      </c>
      <c r="AQ138" s="250" t="s">
        <v>95</v>
      </c>
      <c r="AR138" s="250" t="s">
        <v>106</v>
      </c>
      <c r="AS138" s="250" t="s">
        <v>103</v>
      </c>
      <c r="AT138" s="250" t="s">
        <v>107</v>
      </c>
      <c r="AU138" s="253" t="s">
        <v>105</v>
      </c>
      <c r="AV138" s="257" t="s">
        <v>144</v>
      </c>
      <c r="AW138" s="255" t="s">
        <v>145</v>
      </c>
      <c r="AX138" s="257" t="s">
        <v>186</v>
      </c>
      <c r="AY138" s="255" t="s">
        <v>187</v>
      </c>
      <c r="AZ138" s="187"/>
      <c r="BA138" s="187"/>
      <c r="BB138" s="187"/>
      <c r="BC138" s="187"/>
      <c r="BD138" s="187"/>
      <c r="BE138" s="187"/>
      <c r="BF138" s="187"/>
      <c r="BG138" s="187"/>
      <c r="BH138" s="187"/>
      <c r="BI138" s="187"/>
      <c r="BJ138" s="187"/>
      <c r="BK138" s="187"/>
      <c r="BL138" s="187"/>
      <c r="BM138" s="187"/>
      <c r="BN138" s="187"/>
      <c r="BO138" s="187"/>
      <c r="BP138" s="187"/>
      <c r="BQ138" s="187"/>
      <c r="BR138" s="187"/>
      <c r="BS138" s="187"/>
      <c r="BT138" s="187"/>
      <c r="BU138" s="187"/>
      <c r="BV138" s="187"/>
      <c r="BW138" s="187"/>
      <c r="BX138" s="187"/>
      <c r="BY138" s="187"/>
      <c r="BZ138" s="187"/>
      <c r="CA138" s="187"/>
      <c r="CB138" s="187"/>
      <c r="CC138" s="187"/>
      <c r="CD138" s="187"/>
      <c r="CE138" s="187"/>
      <c r="CF138" s="187"/>
    </row>
    <row r="139" spans="2:84" s="188" customFormat="1" ht="10.5" customHeight="1" hidden="1">
      <c r="B139" s="47">
        <v>1</v>
      </c>
      <c r="C139" s="187"/>
      <c r="D139" s="187"/>
      <c r="E139" s="47" t="e">
        <f>AC95</f>
        <v>#N/A</v>
      </c>
      <c r="F139" s="47" t="e">
        <f>AE95</f>
        <v>#N/A</v>
      </c>
      <c r="G139" s="47" t="e">
        <f>AD95</f>
        <v>#N/A</v>
      </c>
      <c r="H139" s="237" t="e">
        <f>IF(F139="","",LEFT(ASC(F139),FIND(" ",ASC(F139),1)-1))</f>
        <v>#N/A</v>
      </c>
      <c r="I139" s="237" t="e">
        <f>IF(F139="","",MID(F139,FIND(" ",ASC(F139))+1,LEN(F139)-FIND(" ",ASC(F139))))</f>
        <v>#N/A</v>
      </c>
      <c r="J139" s="228"/>
      <c r="K139" s="228"/>
      <c r="L139" s="228"/>
      <c r="M139" s="228"/>
      <c r="N139" s="47" t="e">
        <f>AC96</f>
        <v>#N/A</v>
      </c>
      <c r="O139" s="47" t="e">
        <f>AE96</f>
        <v>#N/A</v>
      </c>
      <c r="P139" s="47" t="e">
        <f>AD96</f>
        <v>#N/A</v>
      </c>
      <c r="Q139" s="218" t="e">
        <f>IF(O139="","",LEFT(ASC(O139),FIND(" ",ASC(O139),1)-1))</f>
        <v>#N/A</v>
      </c>
      <c r="R139" s="218" t="e">
        <f>IF(O139="","",MID(O139,FIND(" ",ASC(O139))+1,LEN(O139)-FIND(" ",ASC(O139))))</f>
        <v>#N/A</v>
      </c>
      <c r="S139" s="205"/>
      <c r="T139" s="187"/>
      <c r="U139" s="187"/>
      <c r="V139" s="187"/>
      <c r="W139" s="187"/>
      <c r="X139" s="187"/>
      <c r="Y139" s="187"/>
      <c r="Z139" s="187"/>
      <c r="AA139" s="187"/>
      <c r="AB139" s="187"/>
      <c r="AC139" s="220">
        <v>1</v>
      </c>
      <c r="AD139" s="258" t="e">
        <f>E139</f>
        <v>#N/A</v>
      </c>
      <c r="AE139" s="221" t="e">
        <f>F139</f>
        <v>#N/A</v>
      </c>
      <c r="AF139" s="222" t="e">
        <f>H139</f>
        <v>#N/A</v>
      </c>
      <c r="AG139" s="206" t="e">
        <f>I139</f>
        <v>#N/A</v>
      </c>
      <c r="AH139" s="238" t="e">
        <f>G139</f>
        <v>#N/A</v>
      </c>
      <c r="AI139" s="239" t="e">
        <f>VLOOKUP(AD139,$B$73:$H$92,6)</f>
        <v>#N/A</v>
      </c>
      <c r="AJ139" s="225" t="e">
        <f>IF(AI139="","",LEFT(ASC(AI139),FIND(" ",ASC(AI139),1)-1))</f>
        <v>#N/A</v>
      </c>
      <c r="AK139" s="226" t="e">
        <f>IF(AI139="","",MID(AI139,FIND(" ",ASC(AI139))+1,LEN(AI139)-FIND(" ",ASC(AI139))))</f>
        <v>#N/A</v>
      </c>
      <c r="AL139" s="259" t="e">
        <f>AF139&amp;" "&amp;AG139</f>
        <v>#N/A</v>
      </c>
      <c r="AM139" s="260" t="e">
        <f>AJ139&amp;" "&amp;AK139</f>
        <v>#N/A</v>
      </c>
      <c r="AN139" s="261" t="e">
        <f>N139</f>
        <v>#N/A</v>
      </c>
      <c r="AO139" s="262" t="e">
        <f>O139</f>
        <v>#N/A</v>
      </c>
      <c r="AP139" s="206" t="e">
        <f>Q139</f>
        <v>#N/A</v>
      </c>
      <c r="AQ139" s="206" t="e">
        <f>R139</f>
        <v>#N/A</v>
      </c>
      <c r="AR139" s="225" t="e">
        <f>P139</f>
        <v>#N/A</v>
      </c>
      <c r="AS139" s="263" t="e">
        <f>VLOOKUP(AN139,$B$73:$H$92,6)</f>
        <v>#N/A</v>
      </c>
      <c r="AT139" s="206" t="e">
        <f>IF(AS139="","",LEFT(ASC(AS139),FIND(" ",ASC(AS139),1)-1))</f>
        <v>#N/A</v>
      </c>
      <c r="AU139" s="264" t="e">
        <f>IF(AS139="","",MID(AS139,FIND(" ",ASC(AS139))+1,LEN(AS139)-FIND(" ",ASC(AS139))))</f>
        <v>#N/A</v>
      </c>
      <c r="AV139" s="265" t="e">
        <f>AP139&amp;" "&amp;AQ139</f>
        <v>#N/A</v>
      </c>
      <c r="AW139" s="266" t="e">
        <f>AT139&amp;" "&amp;AU139</f>
        <v>#N/A</v>
      </c>
      <c r="AX139" s="238" t="e">
        <f>VLOOKUP(AD139,$B$73:$H$92,7)</f>
        <v>#N/A</v>
      </c>
      <c r="AY139" s="267" t="e">
        <f>VLOOKUP(AN139,$B$73:$H$92,7)</f>
        <v>#N/A</v>
      </c>
      <c r="AZ139" s="187"/>
      <c r="BA139" s="187"/>
      <c r="BB139" s="187"/>
      <c r="BC139" s="187"/>
      <c r="BD139" s="187"/>
      <c r="BE139" s="187"/>
      <c r="BF139" s="187"/>
      <c r="BG139" s="187"/>
      <c r="BH139" s="187"/>
      <c r="BI139" s="187"/>
      <c r="BJ139" s="187"/>
      <c r="BK139" s="187"/>
      <c r="BL139" s="187"/>
      <c r="BM139" s="187"/>
      <c r="BN139" s="187"/>
      <c r="BO139" s="187"/>
      <c r="BP139" s="187"/>
      <c r="BQ139" s="187"/>
      <c r="BR139" s="187"/>
      <c r="BS139" s="187"/>
      <c r="BT139" s="187"/>
      <c r="BU139" s="187"/>
      <c r="BV139" s="187"/>
      <c r="BW139" s="187"/>
      <c r="BX139" s="187"/>
      <c r="BY139" s="187"/>
      <c r="BZ139" s="187"/>
      <c r="CA139" s="187"/>
      <c r="CB139" s="187"/>
      <c r="CC139" s="187"/>
      <c r="CD139" s="187"/>
      <c r="CE139" s="187"/>
      <c r="CF139" s="187"/>
    </row>
    <row r="140" spans="2:84" s="188" customFormat="1" ht="10.5" customHeight="1" hidden="1">
      <c r="B140" s="47">
        <v>2</v>
      </c>
      <c r="C140" s="187"/>
      <c r="D140" s="187"/>
      <c r="E140" s="47" t="e">
        <f>AC97</f>
        <v>#N/A</v>
      </c>
      <c r="F140" s="47" t="e">
        <f>AE97</f>
        <v>#N/A</v>
      </c>
      <c r="G140" s="47" t="e">
        <f>AD97</f>
        <v>#N/A</v>
      </c>
      <c r="H140" s="237" t="e">
        <f aca="true" t="shared" si="78" ref="H140:H145">IF(F140="","",LEFT(ASC(F140),FIND(" ",ASC(F140),1)-1))</f>
        <v>#N/A</v>
      </c>
      <c r="I140" s="237" t="e">
        <f aca="true" t="shared" si="79" ref="I140:I145">IF(F140="","",MID(F140,FIND(" ",ASC(F140))+1,LEN(F140)-FIND(" ",ASC(F140))))</f>
        <v>#N/A</v>
      </c>
      <c r="J140" s="205"/>
      <c r="K140" s="205"/>
      <c r="L140" s="205"/>
      <c r="M140" s="205"/>
      <c r="N140" s="47" t="e">
        <f>AC98</f>
        <v>#N/A</v>
      </c>
      <c r="O140" s="47" t="e">
        <f>AE98</f>
        <v>#N/A</v>
      </c>
      <c r="P140" s="47" t="e">
        <f>AD98</f>
        <v>#N/A</v>
      </c>
      <c r="Q140" s="218" t="e">
        <f aca="true" t="shared" si="80" ref="Q140:Q145">IF(O140="","",LEFT(ASC(O140),FIND(" ",ASC(O140),1)-1))</f>
        <v>#N/A</v>
      </c>
      <c r="R140" s="218" t="e">
        <f aca="true" t="shared" si="81" ref="R140:R145">IF(O140="","",MID(O140,FIND(" ",ASC(O140))+1,LEN(O140)-FIND(" ",ASC(O140))))</f>
        <v>#N/A</v>
      </c>
      <c r="S140" s="205"/>
      <c r="T140" s="187"/>
      <c r="U140" s="187"/>
      <c r="V140" s="187"/>
      <c r="W140" s="187"/>
      <c r="X140" s="187"/>
      <c r="Y140" s="187"/>
      <c r="Z140" s="187"/>
      <c r="AA140" s="187"/>
      <c r="AB140" s="187"/>
      <c r="AC140" s="229">
        <v>2</v>
      </c>
      <c r="AD140" s="268" t="e">
        <f aca="true" t="shared" si="82" ref="AD140:AD145">E140</f>
        <v>#N/A</v>
      </c>
      <c r="AE140" s="230" t="e">
        <f aca="true" t="shared" si="83" ref="AE140:AE145">F140</f>
        <v>#N/A</v>
      </c>
      <c r="AF140" s="207" t="e">
        <f aca="true" t="shared" si="84" ref="AF140:AF145">H140</f>
        <v>#N/A</v>
      </c>
      <c r="AG140" s="47" t="e">
        <f aca="true" t="shared" si="85" ref="AG140:AG145">I140</f>
        <v>#N/A</v>
      </c>
      <c r="AH140" s="196" t="e">
        <f aca="true" t="shared" si="86" ref="AH140:AH145">G140</f>
        <v>#N/A</v>
      </c>
      <c r="AI140" s="239" t="e">
        <f aca="true" t="shared" si="87" ref="AI140:AI145">VLOOKUP(AD140,$B$73:$H$92,6)</f>
        <v>#N/A</v>
      </c>
      <c r="AJ140" s="225" t="e">
        <f aca="true" t="shared" si="88" ref="AJ140:AJ145">IF(AI140="","",LEFT(ASC(AI140),FIND(" ",ASC(AI140),1)-1))</f>
        <v>#N/A</v>
      </c>
      <c r="AK140" s="226" t="e">
        <f aca="true" t="shared" si="89" ref="AK140:AK145">IF(AI140="","",MID(AI140,FIND(" ",ASC(AI140))+1,LEN(AI140)-FIND(" ",ASC(AI140))))</f>
        <v>#N/A</v>
      </c>
      <c r="AL140" s="269" t="e">
        <f t="shared" si="74"/>
        <v>#N/A</v>
      </c>
      <c r="AM140" s="270" t="e">
        <f aca="true" t="shared" si="90" ref="AM140:AM145">AJ140&amp;" "&amp;AK140</f>
        <v>#N/A</v>
      </c>
      <c r="AN140" s="261" t="e">
        <f aca="true" t="shared" si="91" ref="AN140:AN145">N140</f>
        <v>#N/A</v>
      </c>
      <c r="AO140" s="219" t="e">
        <f aca="true" t="shared" si="92" ref="AO140:AO145">O140</f>
        <v>#N/A</v>
      </c>
      <c r="AP140" s="47" t="e">
        <f aca="true" t="shared" si="93" ref="AP140:AP145">Q140</f>
        <v>#N/A</v>
      </c>
      <c r="AQ140" s="47" t="e">
        <f aca="true" t="shared" si="94" ref="AQ140:AQ145">R140</f>
        <v>#N/A</v>
      </c>
      <c r="AR140" s="237" t="e">
        <f aca="true" t="shared" si="95" ref="AR140:AR145">P140</f>
        <v>#N/A</v>
      </c>
      <c r="AS140" s="263" t="e">
        <f aca="true" t="shared" si="96" ref="AS140:AS145">VLOOKUP(AN140,$B$73:$H$92,6)</f>
        <v>#N/A</v>
      </c>
      <c r="AT140" s="206" t="e">
        <f aca="true" t="shared" si="97" ref="AT140:AT145">IF(AS140="","",LEFT(ASC(AS140),FIND(" ",ASC(AS140),1)-1))</f>
        <v>#N/A</v>
      </c>
      <c r="AU140" s="264" t="e">
        <f aca="true" t="shared" si="98" ref="AU140:AU145">IF(AS140="","",MID(AS140,FIND(" ",ASC(AS140))+1,LEN(AS140)-FIND(" ",ASC(AS140))))</f>
        <v>#N/A</v>
      </c>
      <c r="AV140" s="189" t="e">
        <f aca="true" t="shared" si="99" ref="AV140:AV145">AP140&amp;" "&amp;AQ140</f>
        <v>#N/A</v>
      </c>
      <c r="AW140" s="271" t="e">
        <f aca="true" t="shared" si="100" ref="AW140:AW145">AT140&amp;" "&amp;AU140</f>
        <v>#N/A</v>
      </c>
      <c r="AX140" s="196" t="e">
        <f aca="true" t="shared" si="101" ref="AX140:AX145">VLOOKUP(AD140,$B$73:$H$92,7)</f>
        <v>#N/A</v>
      </c>
      <c r="AY140" s="272" t="e">
        <f aca="true" t="shared" si="102" ref="AY140:AY145">VLOOKUP(AN140,$B$73:$H$92,7)</f>
        <v>#N/A</v>
      </c>
      <c r="AZ140" s="187"/>
      <c r="BA140" s="187"/>
      <c r="BB140" s="187"/>
      <c r="BC140" s="187"/>
      <c r="BD140" s="187"/>
      <c r="BE140" s="187"/>
      <c r="BF140" s="187"/>
      <c r="BG140" s="187"/>
      <c r="BH140" s="187"/>
      <c r="BI140" s="187"/>
      <c r="BJ140" s="187"/>
      <c r="BK140" s="187"/>
      <c r="BL140" s="187"/>
      <c r="BM140" s="187"/>
      <c r="BN140" s="187"/>
      <c r="BO140" s="187"/>
      <c r="BP140" s="187"/>
      <c r="BQ140" s="187"/>
      <c r="BR140" s="187"/>
      <c r="BS140" s="187"/>
      <c r="BT140" s="187"/>
      <c r="BU140" s="187"/>
      <c r="BV140" s="187"/>
      <c r="BW140" s="187"/>
      <c r="BX140" s="187"/>
      <c r="BY140" s="187"/>
      <c r="BZ140" s="187"/>
      <c r="CA140" s="187"/>
      <c r="CB140" s="187"/>
      <c r="CC140" s="187"/>
      <c r="CD140" s="187"/>
      <c r="CE140" s="187"/>
      <c r="CF140" s="187"/>
    </row>
    <row r="141" spans="2:84" s="188" customFormat="1" ht="10.5" customHeight="1" hidden="1">
      <c r="B141" s="47">
        <v>3</v>
      </c>
      <c r="C141" s="187"/>
      <c r="D141" s="187"/>
      <c r="E141" s="47" t="e">
        <f>AC99</f>
        <v>#N/A</v>
      </c>
      <c r="F141" s="47" t="e">
        <f>AE99</f>
        <v>#N/A</v>
      </c>
      <c r="G141" s="47" t="e">
        <f>AD99</f>
        <v>#N/A</v>
      </c>
      <c r="H141" s="237" t="e">
        <f t="shared" si="78"/>
        <v>#N/A</v>
      </c>
      <c r="I141" s="237" t="e">
        <f t="shared" si="79"/>
        <v>#N/A</v>
      </c>
      <c r="J141" s="205"/>
      <c r="K141" s="205"/>
      <c r="L141" s="205"/>
      <c r="M141" s="205"/>
      <c r="N141" s="47" t="e">
        <f>AC100</f>
        <v>#N/A</v>
      </c>
      <c r="O141" s="47" t="e">
        <f>AE100</f>
        <v>#N/A</v>
      </c>
      <c r="P141" s="47" t="e">
        <f>AD100</f>
        <v>#N/A</v>
      </c>
      <c r="Q141" s="218" t="e">
        <f t="shared" si="80"/>
        <v>#N/A</v>
      </c>
      <c r="R141" s="218" t="e">
        <f t="shared" si="81"/>
        <v>#N/A</v>
      </c>
      <c r="S141" s="205"/>
      <c r="T141" s="187"/>
      <c r="U141" s="187"/>
      <c r="V141" s="187"/>
      <c r="W141" s="187"/>
      <c r="X141" s="187"/>
      <c r="Y141" s="187"/>
      <c r="Z141" s="187"/>
      <c r="AA141" s="187"/>
      <c r="AB141" s="187"/>
      <c r="AC141" s="229">
        <v>3</v>
      </c>
      <c r="AD141" s="268" t="e">
        <f t="shared" si="82"/>
        <v>#N/A</v>
      </c>
      <c r="AE141" s="230" t="e">
        <f t="shared" si="83"/>
        <v>#N/A</v>
      </c>
      <c r="AF141" s="207" t="e">
        <f t="shared" si="84"/>
        <v>#N/A</v>
      </c>
      <c r="AG141" s="47" t="e">
        <f t="shared" si="85"/>
        <v>#N/A</v>
      </c>
      <c r="AH141" s="196" t="e">
        <f t="shared" si="86"/>
        <v>#N/A</v>
      </c>
      <c r="AI141" s="239" t="e">
        <f t="shared" si="87"/>
        <v>#N/A</v>
      </c>
      <c r="AJ141" s="225" t="e">
        <f t="shared" si="88"/>
        <v>#N/A</v>
      </c>
      <c r="AK141" s="226" t="e">
        <f t="shared" si="89"/>
        <v>#N/A</v>
      </c>
      <c r="AL141" s="269" t="e">
        <f t="shared" si="74"/>
        <v>#N/A</v>
      </c>
      <c r="AM141" s="270" t="e">
        <f t="shared" si="90"/>
        <v>#N/A</v>
      </c>
      <c r="AN141" s="261" t="e">
        <f t="shared" si="91"/>
        <v>#N/A</v>
      </c>
      <c r="AO141" s="219" t="e">
        <f t="shared" si="92"/>
        <v>#N/A</v>
      </c>
      <c r="AP141" s="47" t="e">
        <f t="shared" si="93"/>
        <v>#N/A</v>
      </c>
      <c r="AQ141" s="47" t="e">
        <f t="shared" si="94"/>
        <v>#N/A</v>
      </c>
      <c r="AR141" s="237" t="e">
        <f t="shared" si="95"/>
        <v>#N/A</v>
      </c>
      <c r="AS141" s="263" t="e">
        <f t="shared" si="96"/>
        <v>#N/A</v>
      </c>
      <c r="AT141" s="206" t="e">
        <f t="shared" si="97"/>
        <v>#N/A</v>
      </c>
      <c r="AU141" s="264" t="e">
        <f t="shared" si="98"/>
        <v>#N/A</v>
      </c>
      <c r="AV141" s="189" t="e">
        <f t="shared" si="99"/>
        <v>#N/A</v>
      </c>
      <c r="AW141" s="271" t="e">
        <f t="shared" si="100"/>
        <v>#N/A</v>
      </c>
      <c r="AX141" s="196" t="e">
        <f t="shared" si="101"/>
        <v>#N/A</v>
      </c>
      <c r="AY141" s="272" t="e">
        <f t="shared" si="102"/>
        <v>#N/A</v>
      </c>
      <c r="AZ141" s="187"/>
      <c r="BA141" s="187"/>
      <c r="BB141" s="187"/>
      <c r="BC141" s="187"/>
      <c r="BD141" s="187"/>
      <c r="BE141" s="187"/>
      <c r="BF141" s="187"/>
      <c r="BG141" s="187"/>
      <c r="BH141" s="187"/>
      <c r="BI141" s="187"/>
      <c r="BJ141" s="187"/>
      <c r="BK141" s="187"/>
      <c r="BL141" s="187"/>
      <c r="BM141" s="187"/>
      <c r="BN141" s="187"/>
      <c r="BO141" s="187"/>
      <c r="BP141" s="187"/>
      <c r="BQ141" s="187"/>
      <c r="BR141" s="187"/>
      <c r="BS141" s="187"/>
      <c r="BT141" s="187"/>
      <c r="BU141" s="187"/>
      <c r="BV141" s="187"/>
      <c r="BW141" s="187"/>
      <c r="BX141" s="187"/>
      <c r="BY141" s="187"/>
      <c r="BZ141" s="187"/>
      <c r="CA141" s="187"/>
      <c r="CB141" s="187"/>
      <c r="CC141" s="187"/>
      <c r="CD141" s="187"/>
      <c r="CE141" s="187"/>
      <c r="CF141" s="187"/>
    </row>
    <row r="142" spans="2:84" s="188" customFormat="1" ht="10.5" customHeight="1" hidden="1">
      <c r="B142" s="47">
        <v>4</v>
      </c>
      <c r="C142" s="187"/>
      <c r="D142" s="187"/>
      <c r="E142" s="47" t="e">
        <f>AC101</f>
        <v>#N/A</v>
      </c>
      <c r="F142" s="47" t="e">
        <f>AE101</f>
        <v>#N/A</v>
      </c>
      <c r="G142" s="47" t="e">
        <f>AD101</f>
        <v>#N/A</v>
      </c>
      <c r="H142" s="237" t="e">
        <f t="shared" si="78"/>
        <v>#N/A</v>
      </c>
      <c r="I142" s="237" t="e">
        <f t="shared" si="79"/>
        <v>#N/A</v>
      </c>
      <c r="J142" s="205"/>
      <c r="K142" s="205"/>
      <c r="L142" s="205"/>
      <c r="M142" s="205"/>
      <c r="N142" s="47" t="e">
        <f>AC102</f>
        <v>#N/A</v>
      </c>
      <c r="O142" s="47" t="e">
        <f>AE102</f>
        <v>#N/A</v>
      </c>
      <c r="P142" s="47" t="e">
        <f>AD102</f>
        <v>#N/A</v>
      </c>
      <c r="Q142" s="218" t="e">
        <f t="shared" si="80"/>
        <v>#N/A</v>
      </c>
      <c r="R142" s="218" t="e">
        <f t="shared" si="81"/>
        <v>#N/A</v>
      </c>
      <c r="S142" s="205"/>
      <c r="T142" s="187"/>
      <c r="U142" s="187"/>
      <c r="V142" s="187"/>
      <c r="W142" s="187"/>
      <c r="X142" s="187"/>
      <c r="Y142" s="187"/>
      <c r="Z142" s="187"/>
      <c r="AA142" s="187"/>
      <c r="AB142" s="187"/>
      <c r="AC142" s="229">
        <v>4</v>
      </c>
      <c r="AD142" s="268" t="e">
        <f t="shared" si="82"/>
        <v>#N/A</v>
      </c>
      <c r="AE142" s="230" t="e">
        <f t="shared" si="83"/>
        <v>#N/A</v>
      </c>
      <c r="AF142" s="207" t="e">
        <f t="shared" si="84"/>
        <v>#N/A</v>
      </c>
      <c r="AG142" s="47" t="e">
        <f t="shared" si="85"/>
        <v>#N/A</v>
      </c>
      <c r="AH142" s="196" t="e">
        <f t="shared" si="86"/>
        <v>#N/A</v>
      </c>
      <c r="AI142" s="239" t="e">
        <f t="shared" si="87"/>
        <v>#N/A</v>
      </c>
      <c r="AJ142" s="225" t="e">
        <f t="shared" si="88"/>
        <v>#N/A</v>
      </c>
      <c r="AK142" s="226" t="e">
        <f t="shared" si="89"/>
        <v>#N/A</v>
      </c>
      <c r="AL142" s="269" t="e">
        <f t="shared" si="74"/>
        <v>#N/A</v>
      </c>
      <c r="AM142" s="270" t="e">
        <f t="shared" si="90"/>
        <v>#N/A</v>
      </c>
      <c r="AN142" s="261" t="e">
        <f t="shared" si="91"/>
        <v>#N/A</v>
      </c>
      <c r="AO142" s="219" t="e">
        <f t="shared" si="92"/>
        <v>#N/A</v>
      </c>
      <c r="AP142" s="47" t="e">
        <f t="shared" si="93"/>
        <v>#N/A</v>
      </c>
      <c r="AQ142" s="47" t="e">
        <f t="shared" si="94"/>
        <v>#N/A</v>
      </c>
      <c r="AR142" s="237" t="e">
        <f t="shared" si="95"/>
        <v>#N/A</v>
      </c>
      <c r="AS142" s="263" t="e">
        <f t="shared" si="96"/>
        <v>#N/A</v>
      </c>
      <c r="AT142" s="206" t="e">
        <f t="shared" si="97"/>
        <v>#N/A</v>
      </c>
      <c r="AU142" s="264" t="e">
        <f t="shared" si="98"/>
        <v>#N/A</v>
      </c>
      <c r="AV142" s="189" t="e">
        <f t="shared" si="99"/>
        <v>#N/A</v>
      </c>
      <c r="AW142" s="271" t="e">
        <f t="shared" si="100"/>
        <v>#N/A</v>
      </c>
      <c r="AX142" s="196" t="e">
        <f t="shared" si="101"/>
        <v>#N/A</v>
      </c>
      <c r="AY142" s="272" t="e">
        <f t="shared" si="102"/>
        <v>#N/A</v>
      </c>
      <c r="AZ142" s="187"/>
      <c r="BA142" s="187"/>
      <c r="BB142" s="187"/>
      <c r="BC142" s="187"/>
      <c r="BD142" s="187"/>
      <c r="BE142" s="187"/>
      <c r="BF142" s="187"/>
      <c r="BG142" s="187"/>
      <c r="BH142" s="187"/>
      <c r="BI142" s="187"/>
      <c r="BJ142" s="187"/>
      <c r="BK142" s="187"/>
      <c r="BL142" s="187"/>
      <c r="BM142" s="187"/>
      <c r="BN142" s="187"/>
      <c r="BO142" s="187"/>
      <c r="BP142" s="187"/>
      <c r="BQ142" s="187"/>
      <c r="BR142" s="187"/>
      <c r="BS142" s="187"/>
      <c r="BT142" s="187"/>
      <c r="BU142" s="187"/>
      <c r="BV142" s="187"/>
      <c r="BW142" s="187"/>
      <c r="BX142" s="187"/>
      <c r="BY142" s="187"/>
      <c r="BZ142" s="187"/>
      <c r="CA142" s="187"/>
      <c r="CB142" s="187"/>
      <c r="CC142" s="187"/>
      <c r="CD142" s="187"/>
      <c r="CE142" s="187"/>
      <c r="CF142" s="187"/>
    </row>
    <row r="143" spans="2:84" s="188" customFormat="1" ht="10.5" customHeight="1" hidden="1">
      <c r="B143" s="47">
        <v>5</v>
      </c>
      <c r="C143" s="187"/>
      <c r="D143" s="187"/>
      <c r="E143" s="47" t="e">
        <f>AC103</f>
        <v>#N/A</v>
      </c>
      <c r="F143" s="47" t="e">
        <f>AE103</f>
        <v>#N/A</v>
      </c>
      <c r="G143" s="47" t="e">
        <f>AD103</f>
        <v>#N/A</v>
      </c>
      <c r="H143" s="237" t="e">
        <f t="shared" si="78"/>
        <v>#N/A</v>
      </c>
      <c r="I143" s="237" t="e">
        <f t="shared" si="79"/>
        <v>#N/A</v>
      </c>
      <c r="J143" s="205"/>
      <c r="K143" s="205"/>
      <c r="L143" s="205"/>
      <c r="M143" s="205"/>
      <c r="N143" s="47" t="e">
        <f>AC104</f>
        <v>#N/A</v>
      </c>
      <c r="O143" s="47" t="e">
        <f>AE104</f>
        <v>#N/A</v>
      </c>
      <c r="P143" s="47" t="e">
        <f>AD104</f>
        <v>#N/A</v>
      </c>
      <c r="Q143" s="218" t="e">
        <f t="shared" si="80"/>
        <v>#N/A</v>
      </c>
      <c r="R143" s="218" t="e">
        <f t="shared" si="81"/>
        <v>#N/A</v>
      </c>
      <c r="S143" s="205"/>
      <c r="T143" s="187"/>
      <c r="U143" s="187"/>
      <c r="V143" s="187"/>
      <c r="W143" s="187"/>
      <c r="X143" s="187"/>
      <c r="Y143" s="187"/>
      <c r="Z143" s="187"/>
      <c r="AA143" s="187"/>
      <c r="AB143" s="187"/>
      <c r="AC143" s="229">
        <v>5</v>
      </c>
      <c r="AD143" s="268" t="e">
        <f t="shared" si="82"/>
        <v>#N/A</v>
      </c>
      <c r="AE143" s="230" t="e">
        <f t="shared" si="83"/>
        <v>#N/A</v>
      </c>
      <c r="AF143" s="207" t="e">
        <f t="shared" si="84"/>
        <v>#N/A</v>
      </c>
      <c r="AG143" s="47" t="e">
        <f t="shared" si="85"/>
        <v>#N/A</v>
      </c>
      <c r="AH143" s="196" t="e">
        <f t="shared" si="86"/>
        <v>#N/A</v>
      </c>
      <c r="AI143" s="239" t="e">
        <f t="shared" si="87"/>
        <v>#N/A</v>
      </c>
      <c r="AJ143" s="225" t="e">
        <f t="shared" si="88"/>
        <v>#N/A</v>
      </c>
      <c r="AK143" s="226" t="e">
        <f t="shared" si="89"/>
        <v>#N/A</v>
      </c>
      <c r="AL143" s="269" t="e">
        <f t="shared" si="74"/>
        <v>#N/A</v>
      </c>
      <c r="AM143" s="270" t="e">
        <f t="shared" si="90"/>
        <v>#N/A</v>
      </c>
      <c r="AN143" s="261" t="e">
        <f t="shared" si="91"/>
        <v>#N/A</v>
      </c>
      <c r="AO143" s="219" t="e">
        <f t="shared" si="92"/>
        <v>#N/A</v>
      </c>
      <c r="AP143" s="47" t="e">
        <f t="shared" si="93"/>
        <v>#N/A</v>
      </c>
      <c r="AQ143" s="47" t="e">
        <f t="shared" si="94"/>
        <v>#N/A</v>
      </c>
      <c r="AR143" s="237" t="e">
        <f t="shared" si="95"/>
        <v>#N/A</v>
      </c>
      <c r="AS143" s="263" t="e">
        <f t="shared" si="96"/>
        <v>#N/A</v>
      </c>
      <c r="AT143" s="206" t="e">
        <f t="shared" si="97"/>
        <v>#N/A</v>
      </c>
      <c r="AU143" s="264" t="e">
        <f t="shared" si="98"/>
        <v>#N/A</v>
      </c>
      <c r="AV143" s="189" t="e">
        <f t="shared" si="99"/>
        <v>#N/A</v>
      </c>
      <c r="AW143" s="271" t="e">
        <f t="shared" si="100"/>
        <v>#N/A</v>
      </c>
      <c r="AX143" s="196" t="e">
        <f t="shared" si="101"/>
        <v>#N/A</v>
      </c>
      <c r="AY143" s="272" t="e">
        <f t="shared" si="102"/>
        <v>#N/A</v>
      </c>
      <c r="AZ143" s="187"/>
      <c r="BA143" s="187"/>
      <c r="BB143" s="187"/>
      <c r="BC143" s="187"/>
      <c r="BD143" s="187"/>
      <c r="BE143" s="187"/>
      <c r="BF143" s="187"/>
      <c r="BG143" s="187"/>
      <c r="BH143" s="187"/>
      <c r="BI143" s="187"/>
      <c r="BJ143" s="187"/>
      <c r="BK143" s="187"/>
      <c r="BL143" s="187"/>
      <c r="BM143" s="187"/>
      <c r="BN143" s="187"/>
      <c r="BO143" s="187"/>
      <c r="BP143" s="187"/>
      <c r="BQ143" s="187"/>
      <c r="BR143" s="187"/>
      <c r="BS143" s="187"/>
      <c r="BT143" s="187"/>
      <c r="BU143" s="187"/>
      <c r="BV143" s="187"/>
      <c r="BW143" s="187"/>
      <c r="BX143" s="187"/>
      <c r="BY143" s="187"/>
      <c r="BZ143" s="187"/>
      <c r="CA143" s="187"/>
      <c r="CB143" s="187"/>
      <c r="CC143" s="187"/>
      <c r="CD143" s="187"/>
      <c r="CE143" s="187"/>
      <c r="CF143" s="187"/>
    </row>
    <row r="144" spans="2:84" s="188" customFormat="1" ht="10.5" customHeight="1" hidden="1">
      <c r="B144" s="47">
        <v>6</v>
      </c>
      <c r="C144" s="187"/>
      <c r="D144" s="187"/>
      <c r="E144" s="47" t="e">
        <f>AC105</f>
        <v>#N/A</v>
      </c>
      <c r="F144" s="47" t="e">
        <f>AE105</f>
        <v>#N/A</v>
      </c>
      <c r="G144" s="47" t="e">
        <f>AD105</f>
        <v>#N/A</v>
      </c>
      <c r="H144" s="237" t="e">
        <f t="shared" si="78"/>
        <v>#N/A</v>
      </c>
      <c r="I144" s="237" t="e">
        <f t="shared" si="79"/>
        <v>#N/A</v>
      </c>
      <c r="J144" s="205"/>
      <c r="K144" s="205"/>
      <c r="L144" s="205"/>
      <c r="M144" s="205"/>
      <c r="N144" s="47" t="e">
        <f>AC106</f>
        <v>#N/A</v>
      </c>
      <c r="O144" s="47" t="e">
        <f>AE106</f>
        <v>#N/A</v>
      </c>
      <c r="P144" s="47" t="e">
        <f>AD106</f>
        <v>#N/A</v>
      </c>
      <c r="Q144" s="218" t="e">
        <f t="shared" si="80"/>
        <v>#N/A</v>
      </c>
      <c r="R144" s="218" t="e">
        <f t="shared" si="81"/>
        <v>#N/A</v>
      </c>
      <c r="S144" s="205"/>
      <c r="T144" s="187"/>
      <c r="U144" s="187"/>
      <c r="V144" s="187"/>
      <c r="W144" s="187"/>
      <c r="X144" s="187"/>
      <c r="Y144" s="187"/>
      <c r="Z144" s="187"/>
      <c r="AA144" s="187"/>
      <c r="AB144" s="187"/>
      <c r="AC144" s="229">
        <v>6</v>
      </c>
      <c r="AD144" s="268" t="e">
        <f t="shared" si="82"/>
        <v>#N/A</v>
      </c>
      <c r="AE144" s="230" t="e">
        <f t="shared" si="83"/>
        <v>#N/A</v>
      </c>
      <c r="AF144" s="207" t="e">
        <f t="shared" si="84"/>
        <v>#N/A</v>
      </c>
      <c r="AG144" s="47" t="e">
        <f t="shared" si="85"/>
        <v>#N/A</v>
      </c>
      <c r="AH144" s="196" t="e">
        <f>G144</f>
        <v>#N/A</v>
      </c>
      <c r="AI144" s="239" t="e">
        <f t="shared" si="87"/>
        <v>#N/A</v>
      </c>
      <c r="AJ144" s="225" t="e">
        <f t="shared" si="88"/>
        <v>#N/A</v>
      </c>
      <c r="AK144" s="226" t="e">
        <f t="shared" si="89"/>
        <v>#N/A</v>
      </c>
      <c r="AL144" s="269" t="e">
        <f t="shared" si="74"/>
        <v>#N/A</v>
      </c>
      <c r="AM144" s="270" t="e">
        <f t="shared" si="90"/>
        <v>#N/A</v>
      </c>
      <c r="AN144" s="261" t="e">
        <f t="shared" si="91"/>
        <v>#N/A</v>
      </c>
      <c r="AO144" s="219" t="e">
        <f t="shared" si="92"/>
        <v>#N/A</v>
      </c>
      <c r="AP144" s="47" t="e">
        <f t="shared" si="93"/>
        <v>#N/A</v>
      </c>
      <c r="AQ144" s="47" t="e">
        <f t="shared" si="94"/>
        <v>#N/A</v>
      </c>
      <c r="AR144" s="237" t="e">
        <f t="shared" si="95"/>
        <v>#N/A</v>
      </c>
      <c r="AS144" s="263" t="e">
        <f t="shared" si="96"/>
        <v>#N/A</v>
      </c>
      <c r="AT144" s="206" t="e">
        <f t="shared" si="97"/>
        <v>#N/A</v>
      </c>
      <c r="AU144" s="264" t="e">
        <f t="shared" si="98"/>
        <v>#N/A</v>
      </c>
      <c r="AV144" s="189" t="e">
        <f t="shared" si="99"/>
        <v>#N/A</v>
      </c>
      <c r="AW144" s="271" t="e">
        <f t="shared" si="100"/>
        <v>#N/A</v>
      </c>
      <c r="AX144" s="196" t="e">
        <f t="shared" si="101"/>
        <v>#N/A</v>
      </c>
      <c r="AY144" s="272" t="e">
        <f t="shared" si="102"/>
        <v>#N/A</v>
      </c>
      <c r="AZ144" s="187"/>
      <c r="BA144" s="187"/>
      <c r="BB144" s="187"/>
      <c r="BC144" s="187"/>
      <c r="BD144" s="187"/>
      <c r="BE144" s="187"/>
      <c r="BF144" s="187"/>
      <c r="BG144" s="187"/>
      <c r="BH144" s="187"/>
      <c r="BI144" s="187"/>
      <c r="BJ144" s="187"/>
      <c r="BK144" s="187"/>
      <c r="BL144" s="187"/>
      <c r="BM144" s="187"/>
      <c r="BN144" s="187"/>
      <c r="BO144" s="187"/>
      <c r="BP144" s="187"/>
      <c r="BQ144" s="187"/>
      <c r="BR144" s="187"/>
      <c r="BS144" s="187"/>
      <c r="BT144" s="187"/>
      <c r="BU144" s="187"/>
      <c r="BV144" s="187"/>
      <c r="BW144" s="187"/>
      <c r="BX144" s="187"/>
      <c r="BY144" s="187"/>
      <c r="BZ144" s="187"/>
      <c r="CA144" s="187"/>
      <c r="CB144" s="187"/>
      <c r="CC144" s="187"/>
      <c r="CD144" s="187"/>
      <c r="CE144" s="187"/>
      <c r="CF144" s="187"/>
    </row>
    <row r="145" spans="2:84" s="188" customFormat="1" ht="10.5" customHeight="1" hidden="1" thickBot="1">
      <c r="B145" s="47">
        <v>7</v>
      </c>
      <c r="C145" s="187"/>
      <c r="D145" s="187"/>
      <c r="E145" s="47" t="e">
        <f>AC107</f>
        <v>#N/A</v>
      </c>
      <c r="F145" s="47" t="e">
        <f>AE107</f>
        <v>#N/A</v>
      </c>
      <c r="G145" s="47" t="e">
        <f>AD107</f>
        <v>#N/A</v>
      </c>
      <c r="H145" s="237" t="e">
        <f t="shared" si="78"/>
        <v>#N/A</v>
      </c>
      <c r="I145" s="237" t="e">
        <f t="shared" si="79"/>
        <v>#N/A</v>
      </c>
      <c r="J145" s="205"/>
      <c r="K145" s="205"/>
      <c r="L145" s="205"/>
      <c r="M145" s="205"/>
      <c r="N145" s="47" t="e">
        <f>AC108</f>
        <v>#N/A</v>
      </c>
      <c r="O145" s="47" t="e">
        <f>AE108</f>
        <v>#N/A</v>
      </c>
      <c r="P145" s="47" t="e">
        <f>AD108</f>
        <v>#N/A</v>
      </c>
      <c r="Q145" s="218" t="e">
        <f t="shared" si="80"/>
        <v>#N/A</v>
      </c>
      <c r="R145" s="218" t="e">
        <f t="shared" si="81"/>
        <v>#N/A</v>
      </c>
      <c r="S145" s="205"/>
      <c r="T145" s="187"/>
      <c r="U145" s="187"/>
      <c r="V145" s="187"/>
      <c r="W145" s="187"/>
      <c r="X145" s="187"/>
      <c r="Y145" s="187"/>
      <c r="Z145" s="187"/>
      <c r="AA145" s="187"/>
      <c r="AB145" s="187"/>
      <c r="AC145" s="273">
        <v>7</v>
      </c>
      <c r="AD145" s="274" t="e">
        <f t="shared" si="82"/>
        <v>#N/A</v>
      </c>
      <c r="AE145" s="275" t="e">
        <f t="shared" si="83"/>
        <v>#N/A</v>
      </c>
      <c r="AF145" s="276" t="e">
        <f t="shared" si="84"/>
        <v>#N/A</v>
      </c>
      <c r="AG145" s="277" t="e">
        <f t="shared" si="85"/>
        <v>#N/A</v>
      </c>
      <c r="AH145" s="278" t="e">
        <f t="shared" si="86"/>
        <v>#N/A</v>
      </c>
      <c r="AI145" s="279" t="e">
        <f t="shared" si="87"/>
        <v>#N/A</v>
      </c>
      <c r="AJ145" s="280" t="e">
        <f t="shared" si="88"/>
        <v>#N/A</v>
      </c>
      <c r="AK145" s="281" t="e">
        <f t="shared" si="89"/>
        <v>#N/A</v>
      </c>
      <c r="AL145" s="282" t="e">
        <f t="shared" si="74"/>
        <v>#N/A</v>
      </c>
      <c r="AM145" s="283" t="e">
        <f t="shared" si="90"/>
        <v>#N/A</v>
      </c>
      <c r="AN145" s="284" t="e">
        <f t="shared" si="91"/>
        <v>#N/A</v>
      </c>
      <c r="AO145" s="285" t="e">
        <f t="shared" si="92"/>
        <v>#N/A</v>
      </c>
      <c r="AP145" s="277" t="e">
        <f t="shared" si="93"/>
        <v>#N/A</v>
      </c>
      <c r="AQ145" s="277" t="e">
        <f t="shared" si="94"/>
        <v>#N/A</v>
      </c>
      <c r="AR145" s="286" t="e">
        <f t="shared" si="95"/>
        <v>#N/A</v>
      </c>
      <c r="AS145" s="287" t="e">
        <f t="shared" si="96"/>
        <v>#N/A</v>
      </c>
      <c r="AT145" s="277" t="e">
        <f t="shared" si="97"/>
        <v>#N/A</v>
      </c>
      <c r="AU145" s="288" t="e">
        <f t="shared" si="98"/>
        <v>#N/A</v>
      </c>
      <c r="AV145" s="289" t="e">
        <f t="shared" si="99"/>
        <v>#N/A</v>
      </c>
      <c r="AW145" s="290" t="e">
        <f t="shared" si="100"/>
        <v>#N/A</v>
      </c>
      <c r="AX145" s="278" t="e">
        <f t="shared" si="101"/>
        <v>#N/A</v>
      </c>
      <c r="AY145" s="291" t="e">
        <f t="shared" si="102"/>
        <v>#N/A</v>
      </c>
      <c r="AZ145" s="187"/>
      <c r="BA145" s="187"/>
      <c r="BB145" s="187"/>
      <c r="BC145" s="187"/>
      <c r="BD145" s="187"/>
      <c r="BE145" s="187"/>
      <c r="BF145" s="187"/>
      <c r="BG145" s="187"/>
      <c r="BH145" s="187"/>
      <c r="BI145" s="187"/>
      <c r="BJ145" s="187"/>
      <c r="BK145" s="187"/>
      <c r="BL145" s="187"/>
      <c r="BM145" s="187"/>
      <c r="BN145" s="187"/>
      <c r="BO145" s="187"/>
      <c r="BP145" s="187"/>
      <c r="BQ145" s="187"/>
      <c r="BR145" s="187"/>
      <c r="BS145" s="187"/>
      <c r="BT145" s="187"/>
      <c r="BU145" s="187"/>
      <c r="BV145" s="187"/>
      <c r="BW145" s="187"/>
      <c r="BX145" s="187"/>
      <c r="BY145" s="187"/>
      <c r="BZ145" s="187"/>
      <c r="CA145" s="187"/>
      <c r="CB145" s="187"/>
      <c r="CC145" s="187"/>
      <c r="CD145" s="187"/>
      <c r="CE145" s="187"/>
      <c r="CF145" s="187"/>
    </row>
    <row r="146" spans="2:84" s="188" customFormat="1" ht="10.5" customHeight="1" hidden="1" thickBot="1">
      <c r="B146" s="193">
        <v>8</v>
      </c>
      <c r="C146" s="187"/>
      <c r="D146" s="187"/>
      <c r="E146" s="47" t="e">
        <f>AC109</f>
        <v>#N/A</v>
      </c>
      <c r="F146" s="47" t="e">
        <f>AE109</f>
        <v>#N/A</v>
      </c>
      <c r="G146" s="47" t="e">
        <f>AD109</f>
        <v>#N/A</v>
      </c>
      <c r="H146" s="237" t="e">
        <f>IF(F146="","",LEFT(ASC(F146),FIND(" ",ASC(F146),1)-1))</f>
        <v>#N/A</v>
      </c>
      <c r="I146" s="237" t="e">
        <f>IF(F146="","",MID(F146,FIND(" ",ASC(F146))+1,LEN(F146)-FIND(" ",ASC(F146))))</f>
        <v>#N/A</v>
      </c>
      <c r="J146" s="205"/>
      <c r="K146" s="205"/>
      <c r="L146" s="205"/>
      <c r="M146" s="205"/>
      <c r="N146" s="47" t="e">
        <f>AC110</f>
        <v>#N/A</v>
      </c>
      <c r="O146" s="47" t="e">
        <f>AE110</f>
        <v>#N/A</v>
      </c>
      <c r="P146" s="47" t="e">
        <f>AD110</f>
        <v>#N/A</v>
      </c>
      <c r="Q146" s="218" t="e">
        <f>IF(O146="","",LEFT(ASC(O146),FIND(" ",ASC(O146),1)-1))</f>
        <v>#N/A</v>
      </c>
      <c r="R146" s="218" t="e">
        <f>IF(O146="","",MID(O146,FIND(" ",ASC(O146))+1,LEN(O146)-FIND(" ",ASC(O146))))</f>
        <v>#N/A</v>
      </c>
      <c r="S146" s="205"/>
      <c r="T146" s="187"/>
      <c r="U146" s="187"/>
      <c r="V146" s="187"/>
      <c r="W146" s="187"/>
      <c r="X146" s="187"/>
      <c r="Y146" s="187"/>
      <c r="Z146" s="187"/>
      <c r="AA146" s="187"/>
      <c r="AB146" s="187"/>
      <c r="AC146" s="193">
        <v>8</v>
      </c>
      <c r="AD146" s="274" t="e">
        <f>E146</f>
        <v>#N/A</v>
      </c>
      <c r="AE146" s="275" t="e">
        <f aca="true" t="shared" si="103" ref="AD146:AE148">F146</f>
        <v>#N/A</v>
      </c>
      <c r="AF146" s="276" t="e">
        <f aca="true" t="shared" si="104" ref="AF146:AG148">H146</f>
        <v>#N/A</v>
      </c>
      <c r="AG146" s="277" t="e">
        <f t="shared" si="104"/>
        <v>#N/A</v>
      </c>
      <c r="AH146" s="278" t="e">
        <f>G146</f>
        <v>#N/A</v>
      </c>
      <c r="AI146" s="279" t="e">
        <f>VLOOKUP(AD146,$B$73:$H$92,6)</f>
        <v>#N/A</v>
      </c>
      <c r="AJ146" s="280" t="e">
        <f>IF(AI146="","",LEFT(ASC(AI146),FIND(" ",ASC(AI146),1)-1))</f>
        <v>#N/A</v>
      </c>
      <c r="AK146" s="281" t="e">
        <f>IF(AI146="","",MID(AI146,FIND(" ",ASC(AI146))+1,LEN(AI146)-FIND(" ",ASC(AI146))))</f>
        <v>#N/A</v>
      </c>
      <c r="AL146" s="282" t="e">
        <f>AF146&amp;" "&amp;AG146</f>
        <v>#N/A</v>
      </c>
      <c r="AM146" s="283" t="e">
        <f>AJ146&amp;" "&amp;AK146</f>
        <v>#N/A</v>
      </c>
      <c r="AN146" s="284" t="e">
        <f aca="true" t="shared" si="105" ref="AN146:AO148">N146</f>
        <v>#N/A</v>
      </c>
      <c r="AO146" s="285" t="e">
        <f t="shared" si="105"/>
        <v>#N/A</v>
      </c>
      <c r="AP146" s="277" t="e">
        <f aca="true" t="shared" si="106" ref="AP146:AQ148">Q146</f>
        <v>#N/A</v>
      </c>
      <c r="AQ146" s="277" t="e">
        <f t="shared" si="106"/>
        <v>#N/A</v>
      </c>
      <c r="AR146" s="286" t="e">
        <f>P146</f>
        <v>#N/A</v>
      </c>
      <c r="AS146" s="287" t="e">
        <f>VLOOKUP(AN146,$B$73:$H$92,6)</f>
        <v>#N/A</v>
      </c>
      <c r="AT146" s="277" t="e">
        <f>IF(AS146="","",LEFT(ASC(AS146),FIND(" ",ASC(AS146),1)-1))</f>
        <v>#N/A</v>
      </c>
      <c r="AU146" s="288" t="e">
        <f>IF(AS146="","",MID(AS146,FIND(" ",ASC(AS146))+1,LEN(AS146)-FIND(" ",ASC(AS146))))</f>
        <v>#N/A</v>
      </c>
      <c r="AV146" s="289" t="e">
        <f>AP146&amp;" "&amp;AQ146</f>
        <v>#N/A</v>
      </c>
      <c r="AW146" s="290" t="e">
        <f>AT146&amp;" "&amp;AU146</f>
        <v>#N/A</v>
      </c>
      <c r="AX146" s="278" t="e">
        <f>VLOOKUP(AD146,$B$73:$H$92,7)</f>
        <v>#N/A</v>
      </c>
      <c r="AY146" s="291" t="e">
        <f>VLOOKUP(AN146,$B$73:$H$92,7)</f>
        <v>#N/A</v>
      </c>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7"/>
      <c r="BV146" s="187"/>
      <c r="BW146" s="187"/>
      <c r="BX146" s="187"/>
      <c r="BY146" s="187"/>
      <c r="BZ146" s="187"/>
      <c r="CA146" s="187"/>
      <c r="CB146" s="187"/>
      <c r="CC146" s="187"/>
      <c r="CD146" s="187"/>
      <c r="CE146" s="187"/>
      <c r="CF146" s="187"/>
    </row>
    <row r="147" spans="2:84" s="188" customFormat="1" ht="10.5" customHeight="1" hidden="1" thickBot="1" thickTop="1">
      <c r="B147" s="193">
        <v>9</v>
      </c>
      <c r="C147" s="187"/>
      <c r="D147" s="187"/>
      <c r="E147" s="47" t="e">
        <f>AC111</f>
        <v>#N/A</v>
      </c>
      <c r="F147" s="47" t="e">
        <f>AE111</f>
        <v>#N/A</v>
      </c>
      <c r="G147" s="47" t="e">
        <f>AD111</f>
        <v>#N/A</v>
      </c>
      <c r="H147" s="237" t="e">
        <f>IF(F147="","",LEFT(ASC(F147),FIND(" ",ASC(F147),1)-1))</f>
        <v>#N/A</v>
      </c>
      <c r="I147" s="237" t="e">
        <f>IF(F147="","",MID(F147,FIND(" ",ASC(F147))+1,LEN(F147)-FIND(" ",ASC(F147))))</f>
        <v>#N/A</v>
      </c>
      <c r="J147" s="205"/>
      <c r="K147" s="205"/>
      <c r="L147" s="205"/>
      <c r="M147" s="205"/>
      <c r="N147" s="47" t="e">
        <f>AC112</f>
        <v>#N/A</v>
      </c>
      <c r="O147" s="47" t="e">
        <f>AE112</f>
        <v>#N/A</v>
      </c>
      <c r="P147" s="47" t="e">
        <f>AD112</f>
        <v>#N/A</v>
      </c>
      <c r="Q147" s="218" t="e">
        <f>IF(O147="","",LEFT(ASC(O147),FIND(" ",ASC(O147),1)-1))</f>
        <v>#N/A</v>
      </c>
      <c r="R147" s="218" t="e">
        <f>IF(O147="","",MID(O147,FIND(" ",ASC(O147))+1,LEN(O147)-FIND(" ",ASC(O147))))</f>
        <v>#N/A</v>
      </c>
      <c r="S147" s="205"/>
      <c r="T147" s="187"/>
      <c r="U147" s="187"/>
      <c r="V147" s="187"/>
      <c r="W147" s="187"/>
      <c r="X147" s="187"/>
      <c r="Y147" s="187"/>
      <c r="Z147" s="187"/>
      <c r="AA147" s="187"/>
      <c r="AB147" s="187"/>
      <c r="AC147" s="193">
        <v>9</v>
      </c>
      <c r="AD147" s="274" t="e">
        <f t="shared" si="103"/>
        <v>#N/A</v>
      </c>
      <c r="AE147" s="275" t="e">
        <f t="shared" si="103"/>
        <v>#N/A</v>
      </c>
      <c r="AF147" s="276" t="e">
        <f t="shared" si="104"/>
        <v>#N/A</v>
      </c>
      <c r="AG147" s="277" t="e">
        <f t="shared" si="104"/>
        <v>#N/A</v>
      </c>
      <c r="AH147" s="278" t="e">
        <f>G147</f>
        <v>#N/A</v>
      </c>
      <c r="AI147" s="279" t="e">
        <f>VLOOKUP(AD147,$B$73:$H$92,6)</f>
        <v>#N/A</v>
      </c>
      <c r="AJ147" s="280" t="e">
        <f>IF(AI147="","",LEFT(ASC(AI147),FIND(" ",ASC(AI147),1)-1))</f>
        <v>#N/A</v>
      </c>
      <c r="AK147" s="281" t="e">
        <f>IF(AI147="","",MID(AI147,FIND(" ",ASC(AI147))+1,LEN(AI147)-FIND(" ",ASC(AI147))))</f>
        <v>#N/A</v>
      </c>
      <c r="AL147" s="282" t="e">
        <f>AF147&amp;" "&amp;AG147</f>
        <v>#N/A</v>
      </c>
      <c r="AM147" s="283" t="e">
        <f>AJ147&amp;" "&amp;AK147</f>
        <v>#N/A</v>
      </c>
      <c r="AN147" s="284" t="e">
        <f t="shared" si="105"/>
        <v>#N/A</v>
      </c>
      <c r="AO147" s="285" t="e">
        <f t="shared" si="105"/>
        <v>#N/A</v>
      </c>
      <c r="AP147" s="277" t="e">
        <f t="shared" si="106"/>
        <v>#N/A</v>
      </c>
      <c r="AQ147" s="277" t="e">
        <f t="shared" si="106"/>
        <v>#N/A</v>
      </c>
      <c r="AR147" s="286" t="e">
        <f>P147</f>
        <v>#N/A</v>
      </c>
      <c r="AS147" s="287" t="e">
        <f>VLOOKUP(AN147,$B$73:$H$92,6)</f>
        <v>#N/A</v>
      </c>
      <c r="AT147" s="277" t="e">
        <f>IF(AS147="","",LEFT(ASC(AS147),FIND(" ",ASC(AS147),1)-1))</f>
        <v>#N/A</v>
      </c>
      <c r="AU147" s="288" t="e">
        <f>IF(AS147="","",MID(AS147,FIND(" ",ASC(AS147))+1,LEN(AS147)-FIND(" ",ASC(AS147))))</f>
        <v>#N/A</v>
      </c>
      <c r="AV147" s="289" t="e">
        <f>AP147&amp;" "&amp;AQ147</f>
        <v>#N/A</v>
      </c>
      <c r="AW147" s="290" t="e">
        <f>AT147&amp;" "&amp;AU147</f>
        <v>#N/A</v>
      </c>
      <c r="AX147" s="278" t="e">
        <f>VLOOKUP(AD147,$B$73:$H$92,7)</f>
        <v>#N/A</v>
      </c>
      <c r="AY147" s="291" t="e">
        <f>VLOOKUP(AN147,$B$73:$H$92,7)</f>
        <v>#N/A</v>
      </c>
      <c r="AZ147" s="187"/>
      <c r="BA147" s="187"/>
      <c r="BB147" s="187"/>
      <c r="BC147" s="187"/>
      <c r="BD147" s="187"/>
      <c r="BE147" s="187"/>
      <c r="BF147" s="187"/>
      <c r="BG147" s="187"/>
      <c r="BH147" s="187"/>
      <c r="BI147" s="187"/>
      <c r="BJ147" s="187"/>
      <c r="BK147" s="187"/>
      <c r="BL147" s="187"/>
      <c r="BM147" s="187"/>
      <c r="BN147" s="187"/>
      <c r="BO147" s="187"/>
      <c r="BP147" s="187"/>
      <c r="BQ147" s="187"/>
      <c r="BR147" s="187"/>
      <c r="BS147" s="187"/>
      <c r="BT147" s="187"/>
      <c r="BU147" s="187"/>
      <c r="BV147" s="187"/>
      <c r="BW147" s="187"/>
      <c r="BX147" s="187"/>
      <c r="BY147" s="187"/>
      <c r="BZ147" s="187"/>
      <c r="CA147" s="187"/>
      <c r="CB147" s="187"/>
      <c r="CC147" s="187"/>
      <c r="CD147" s="187"/>
      <c r="CE147" s="187"/>
      <c r="CF147" s="187"/>
    </row>
    <row r="148" spans="2:84" s="188" customFormat="1" ht="10.5" customHeight="1" hidden="1" thickBot="1" thickTop="1">
      <c r="B148" s="193">
        <v>10</v>
      </c>
      <c r="C148" s="187"/>
      <c r="D148" s="187"/>
      <c r="E148" s="47" t="e">
        <f>AC113</f>
        <v>#N/A</v>
      </c>
      <c r="F148" s="47" t="e">
        <f>AE113</f>
        <v>#N/A</v>
      </c>
      <c r="G148" s="47" t="e">
        <f>AD113</f>
        <v>#N/A</v>
      </c>
      <c r="H148" s="237" t="e">
        <f>IF(F148="","",LEFT(ASC(F148),FIND(" ",ASC(F148),1)-1))</f>
        <v>#N/A</v>
      </c>
      <c r="I148" s="237" t="e">
        <f>IF(F148="","",MID(F148,FIND(" ",ASC(F148))+1,LEN(F148)-FIND(" ",ASC(F148))))</f>
        <v>#N/A</v>
      </c>
      <c r="J148" s="205"/>
      <c r="K148" s="205"/>
      <c r="L148" s="205"/>
      <c r="M148" s="205"/>
      <c r="N148" s="47" t="e">
        <f>AC114</f>
        <v>#N/A</v>
      </c>
      <c r="O148" s="47" t="e">
        <f>AE114</f>
        <v>#N/A</v>
      </c>
      <c r="P148" s="47" t="e">
        <f>AD114</f>
        <v>#N/A</v>
      </c>
      <c r="Q148" s="218" t="e">
        <f>IF(O148="","",LEFT(ASC(O148),FIND(" ",ASC(O148),1)-1))</f>
        <v>#N/A</v>
      </c>
      <c r="R148" s="218" t="e">
        <f>IF(O148="","",MID(O148,FIND(" ",ASC(O148))+1,LEN(O148)-FIND(" ",ASC(O148))))</f>
        <v>#N/A</v>
      </c>
      <c r="S148" s="205"/>
      <c r="T148" s="187"/>
      <c r="U148" s="187"/>
      <c r="V148" s="187"/>
      <c r="W148" s="187"/>
      <c r="X148" s="187"/>
      <c r="Y148" s="187"/>
      <c r="Z148" s="187"/>
      <c r="AA148" s="187"/>
      <c r="AB148" s="187"/>
      <c r="AC148" s="193">
        <v>10</v>
      </c>
      <c r="AD148" s="274" t="e">
        <f t="shared" si="103"/>
        <v>#N/A</v>
      </c>
      <c r="AE148" s="275" t="e">
        <f t="shared" si="103"/>
        <v>#N/A</v>
      </c>
      <c r="AF148" s="276" t="e">
        <f t="shared" si="104"/>
        <v>#N/A</v>
      </c>
      <c r="AG148" s="277" t="e">
        <f t="shared" si="104"/>
        <v>#N/A</v>
      </c>
      <c r="AH148" s="278" t="e">
        <f>G148</f>
        <v>#N/A</v>
      </c>
      <c r="AI148" s="279" t="e">
        <f>VLOOKUP(AD148,$B$73:$H$92,6)</f>
        <v>#N/A</v>
      </c>
      <c r="AJ148" s="280" t="e">
        <f>IF(AI148="","",LEFT(ASC(AI148),FIND(" ",ASC(AI148),1)-1))</f>
        <v>#N/A</v>
      </c>
      <c r="AK148" s="281" t="e">
        <f>IF(AI148="","",MID(AI148,FIND(" ",ASC(AI148))+1,LEN(AI148)-FIND(" ",ASC(AI148))))</f>
        <v>#N/A</v>
      </c>
      <c r="AL148" s="282" t="e">
        <f>AF148&amp;" "&amp;AG148</f>
        <v>#N/A</v>
      </c>
      <c r="AM148" s="283" t="e">
        <f>AJ148&amp;" "&amp;AK148</f>
        <v>#N/A</v>
      </c>
      <c r="AN148" s="284" t="e">
        <f t="shared" si="105"/>
        <v>#N/A</v>
      </c>
      <c r="AO148" s="285" t="e">
        <f t="shared" si="105"/>
        <v>#N/A</v>
      </c>
      <c r="AP148" s="277" t="e">
        <f t="shared" si="106"/>
        <v>#N/A</v>
      </c>
      <c r="AQ148" s="277" t="e">
        <f t="shared" si="106"/>
        <v>#N/A</v>
      </c>
      <c r="AR148" s="286" t="e">
        <f>P148</f>
        <v>#N/A</v>
      </c>
      <c r="AS148" s="287" t="e">
        <f>VLOOKUP(AN148,$B$73:$H$92,6)</f>
        <v>#N/A</v>
      </c>
      <c r="AT148" s="277" t="e">
        <f>IF(AS148="","",LEFT(ASC(AS148),FIND(" ",ASC(AS148),1)-1))</f>
        <v>#N/A</v>
      </c>
      <c r="AU148" s="288" t="e">
        <f>IF(AS148="","",MID(AS148,FIND(" ",ASC(AS148))+1,LEN(AS148)-FIND(" ",ASC(AS148))))</f>
        <v>#N/A</v>
      </c>
      <c r="AV148" s="289" t="e">
        <f>AP148&amp;" "&amp;AQ148</f>
        <v>#N/A</v>
      </c>
      <c r="AW148" s="290" t="e">
        <f>AT148&amp;" "&amp;AU148</f>
        <v>#N/A</v>
      </c>
      <c r="AX148" s="278" t="e">
        <f>VLOOKUP(AD148,$B$73:$H$92,7)</f>
        <v>#N/A</v>
      </c>
      <c r="AY148" s="291" t="e">
        <f>VLOOKUP(AN148,$B$73:$H$92,7)</f>
        <v>#N/A</v>
      </c>
      <c r="AZ148" s="187"/>
      <c r="BA148" s="187"/>
      <c r="BB148" s="187"/>
      <c r="BC148" s="187"/>
      <c r="BD148" s="187"/>
      <c r="BE148" s="187"/>
      <c r="BF148" s="187"/>
      <c r="BG148" s="187"/>
      <c r="BH148" s="187"/>
      <c r="BI148" s="187"/>
      <c r="BJ148" s="187"/>
      <c r="BK148" s="187"/>
      <c r="BL148" s="187"/>
      <c r="BM148" s="187"/>
      <c r="BN148" s="187"/>
      <c r="BO148" s="187"/>
      <c r="BP148" s="187"/>
      <c r="BQ148" s="187"/>
      <c r="BR148" s="187"/>
      <c r="BS148" s="187"/>
      <c r="BT148" s="187"/>
      <c r="BU148" s="187"/>
      <c r="BV148" s="187"/>
      <c r="BW148" s="187"/>
      <c r="BX148" s="187"/>
      <c r="BY148" s="187"/>
      <c r="BZ148" s="187"/>
      <c r="CA148" s="187"/>
      <c r="CB148" s="187"/>
      <c r="CC148" s="187"/>
      <c r="CD148" s="187"/>
      <c r="CE148" s="187"/>
      <c r="CF148" s="187"/>
    </row>
    <row r="149" spans="2:82" s="188" customFormat="1" ht="10.5" customHeight="1" hidden="1" thickTop="1">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c r="BC149" s="187"/>
      <c r="BD149" s="187"/>
      <c r="BE149" s="187"/>
      <c r="BF149" s="187"/>
      <c r="BG149" s="187"/>
      <c r="BH149" s="187"/>
      <c r="BI149" s="187"/>
      <c r="BJ149" s="187"/>
      <c r="BK149" s="187"/>
      <c r="BL149" s="187"/>
      <c r="BM149" s="187"/>
      <c r="BN149" s="187"/>
      <c r="BO149" s="187"/>
      <c r="BP149" s="187"/>
      <c r="BQ149" s="187"/>
      <c r="BR149" s="187"/>
      <c r="BS149" s="187"/>
      <c r="BT149" s="187"/>
      <c r="BU149" s="187"/>
      <c r="BV149" s="187"/>
      <c r="BW149" s="187"/>
      <c r="BX149" s="187"/>
      <c r="BY149" s="187"/>
      <c r="BZ149" s="187"/>
      <c r="CA149" s="187"/>
      <c r="CB149" s="187"/>
      <c r="CC149" s="187"/>
      <c r="CD149" s="187"/>
    </row>
    <row r="150" spans="2:82" s="188" customFormat="1" ht="10.5" customHeight="1" hidden="1">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47" t="s">
        <v>163</v>
      </c>
      <c r="AE150" s="47" t="s">
        <v>164</v>
      </c>
      <c r="AF150" s="47" t="s">
        <v>165</v>
      </c>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c r="BC150" s="187"/>
      <c r="BD150" s="187"/>
      <c r="BE150" s="187"/>
      <c r="BF150" s="187"/>
      <c r="BG150" s="187"/>
      <c r="BH150" s="187"/>
      <c r="BI150" s="187"/>
      <c r="BJ150" s="187"/>
      <c r="BK150" s="187"/>
      <c r="BL150" s="187"/>
      <c r="BM150" s="187"/>
      <c r="BN150" s="187"/>
      <c r="BO150" s="187"/>
      <c r="BP150" s="187"/>
      <c r="BQ150" s="187"/>
      <c r="BR150" s="187"/>
      <c r="BS150" s="187"/>
      <c r="BT150" s="187"/>
      <c r="BU150" s="187"/>
      <c r="BV150" s="187"/>
      <c r="BW150" s="187"/>
      <c r="BX150" s="187"/>
      <c r="BY150" s="187"/>
      <c r="BZ150" s="187"/>
      <c r="CA150" s="187"/>
      <c r="CB150" s="187"/>
      <c r="CC150" s="187"/>
      <c r="CD150" s="187"/>
    </row>
    <row r="151" spans="2:82" s="188" customFormat="1" ht="10.5" customHeight="1" hidden="1">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47">
        <f>F93</f>
        <v>0</v>
      </c>
      <c r="AE151" s="47">
        <f>E115</f>
        <v>0</v>
      </c>
      <c r="AF151" s="47">
        <f>AD151-AE151</f>
        <v>0</v>
      </c>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187"/>
      <c r="BR151" s="187"/>
      <c r="BS151" s="187"/>
      <c r="BT151" s="187"/>
      <c r="BU151" s="187"/>
      <c r="BV151" s="187"/>
      <c r="BW151" s="187"/>
      <c r="BX151" s="187"/>
      <c r="BY151" s="187"/>
      <c r="BZ151" s="187"/>
      <c r="CA151" s="187"/>
      <c r="CB151" s="187"/>
      <c r="CC151" s="187"/>
      <c r="CD151" s="187"/>
    </row>
    <row r="152" spans="2:82" s="188" customFormat="1" ht="10.5" customHeight="1" hidden="1">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7"/>
      <c r="BE152" s="187"/>
      <c r="BF152" s="187"/>
      <c r="BG152" s="187"/>
      <c r="BH152" s="187"/>
      <c r="BI152" s="187"/>
      <c r="BJ152" s="187"/>
      <c r="BK152" s="187"/>
      <c r="BL152" s="187"/>
      <c r="BM152" s="187"/>
      <c r="BN152" s="187"/>
      <c r="BO152" s="187"/>
      <c r="BP152" s="187"/>
      <c r="BQ152" s="187"/>
      <c r="BR152" s="187"/>
      <c r="BS152" s="187"/>
      <c r="BT152" s="187"/>
      <c r="BU152" s="187"/>
      <c r="BV152" s="187"/>
      <c r="BW152" s="187"/>
      <c r="BX152" s="187"/>
      <c r="BY152" s="187"/>
      <c r="BZ152" s="187"/>
      <c r="CA152" s="187"/>
      <c r="CB152" s="187"/>
      <c r="CC152" s="187"/>
      <c r="CD152" s="187"/>
    </row>
    <row r="153" spans="2:82" s="188" customFormat="1" ht="10.5" customHeight="1" hidden="1">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c r="BC153" s="187"/>
      <c r="BD153" s="187"/>
      <c r="BE153" s="187"/>
      <c r="BF153" s="187"/>
      <c r="BG153" s="187"/>
      <c r="BH153" s="187"/>
      <c r="BI153" s="187"/>
      <c r="BJ153" s="187"/>
      <c r="BK153" s="187"/>
      <c r="BL153" s="187"/>
      <c r="BM153" s="187"/>
      <c r="BN153" s="187"/>
      <c r="BO153" s="187"/>
      <c r="BP153" s="187"/>
      <c r="BQ153" s="187"/>
      <c r="BR153" s="187"/>
      <c r="BS153" s="187"/>
      <c r="BT153" s="187"/>
      <c r="BU153" s="187"/>
      <c r="BV153" s="187"/>
      <c r="BW153" s="187"/>
      <c r="BX153" s="187"/>
      <c r="BY153" s="187"/>
      <c r="BZ153" s="187"/>
      <c r="CA153" s="187"/>
      <c r="CB153" s="187"/>
      <c r="CC153" s="187"/>
      <c r="CD153" s="187"/>
    </row>
    <row r="154" spans="2:82" s="188" customFormat="1" ht="10.5" customHeight="1">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c r="AS154" s="187"/>
      <c r="AT154" s="187"/>
      <c r="AU154" s="187"/>
      <c r="AV154" s="187"/>
      <c r="AW154" s="187"/>
      <c r="AX154" s="187"/>
      <c r="AY154" s="187"/>
      <c r="AZ154" s="187"/>
      <c r="BA154" s="187"/>
      <c r="BB154" s="187"/>
      <c r="BC154" s="187"/>
      <c r="BD154" s="187"/>
      <c r="BE154" s="187"/>
      <c r="BF154" s="187"/>
      <c r="BG154" s="187"/>
      <c r="BH154" s="187"/>
      <c r="BI154" s="187"/>
      <c r="BJ154" s="187"/>
      <c r="BK154" s="187"/>
      <c r="BL154" s="187"/>
      <c r="BM154" s="187"/>
      <c r="BN154" s="187"/>
      <c r="BO154" s="187"/>
      <c r="BP154" s="187"/>
      <c r="BQ154" s="187"/>
      <c r="BR154" s="187"/>
      <c r="BS154" s="187"/>
      <c r="BT154" s="187"/>
      <c r="BU154" s="187"/>
      <c r="BV154" s="187"/>
      <c r="BW154" s="187"/>
      <c r="BX154" s="187"/>
      <c r="BY154" s="187"/>
      <c r="BZ154" s="187"/>
      <c r="CA154" s="187"/>
      <c r="CB154" s="187"/>
      <c r="CC154" s="187"/>
      <c r="CD154" s="187"/>
    </row>
    <row r="155" spans="2:82" s="188" customFormat="1" ht="10.5" customHeight="1">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187"/>
      <c r="AV155" s="187"/>
      <c r="AW155" s="187"/>
      <c r="AX155" s="187"/>
      <c r="AY155" s="187"/>
      <c r="AZ155" s="187"/>
      <c r="BA155" s="187"/>
      <c r="BB155" s="187"/>
      <c r="BC155" s="187"/>
      <c r="BD155" s="187"/>
      <c r="BE155" s="187"/>
      <c r="BF155" s="187"/>
      <c r="BG155" s="187"/>
      <c r="BH155" s="187"/>
      <c r="BI155" s="187"/>
      <c r="BJ155" s="187"/>
      <c r="BK155" s="187"/>
      <c r="BL155" s="187"/>
      <c r="BM155" s="187"/>
      <c r="BN155" s="187"/>
      <c r="BO155" s="187"/>
      <c r="BP155" s="187"/>
      <c r="BQ155" s="187"/>
      <c r="BR155" s="187"/>
      <c r="BS155" s="187"/>
      <c r="BT155" s="187"/>
      <c r="BU155" s="187"/>
      <c r="BV155" s="187"/>
      <c r="BW155" s="187"/>
      <c r="BX155" s="187"/>
      <c r="BY155" s="187"/>
      <c r="BZ155" s="187"/>
      <c r="CA155" s="187"/>
      <c r="CB155" s="187"/>
      <c r="CC155" s="187"/>
      <c r="CD155" s="187"/>
    </row>
    <row r="156" spans="2:82" s="188" customFormat="1" ht="10.5" customHeight="1">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c r="AS156" s="187"/>
      <c r="AT156" s="187"/>
      <c r="AU156" s="187"/>
      <c r="AV156" s="187"/>
      <c r="AW156" s="187"/>
      <c r="AX156" s="187"/>
      <c r="AY156" s="187"/>
      <c r="AZ156" s="187"/>
      <c r="BA156" s="187"/>
      <c r="BB156" s="187"/>
      <c r="BC156" s="187"/>
      <c r="BD156" s="187"/>
      <c r="BE156" s="187"/>
      <c r="BF156" s="187"/>
      <c r="BG156" s="187"/>
      <c r="BH156" s="187"/>
      <c r="BI156" s="187"/>
      <c r="BJ156" s="187"/>
      <c r="BK156" s="187"/>
      <c r="BL156" s="187"/>
      <c r="BM156" s="187"/>
      <c r="BN156" s="187"/>
      <c r="BO156" s="187"/>
      <c r="BP156" s="187"/>
      <c r="BQ156" s="187"/>
      <c r="BR156" s="187"/>
      <c r="BS156" s="187"/>
      <c r="BT156" s="187"/>
      <c r="BU156" s="187"/>
      <c r="BV156" s="187"/>
      <c r="BW156" s="187"/>
      <c r="BX156" s="187"/>
      <c r="BY156" s="187"/>
      <c r="BZ156" s="187"/>
      <c r="CA156" s="187"/>
      <c r="CB156" s="187"/>
      <c r="CC156" s="187"/>
      <c r="CD156" s="187"/>
    </row>
    <row r="157" spans="2:82" ht="10.5" customHeight="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row r="202" spans="2:82" ht="10.5" customHeight="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row>
    <row r="203" spans="2:82" ht="10.5" customHeight="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row>
    <row r="204" spans="2:82" ht="10.5" customHeight="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row>
    <row r="205" spans="2:82" ht="10.5" customHeight="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row>
    <row r="206" spans="2:82" ht="10.5" customHeight="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row>
    <row r="207" spans="2:82" ht="10.5" customHeight="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row>
    <row r="208" spans="2:82" ht="10.5" customHeight="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row>
    <row r="209" spans="2:82" ht="10.5" customHeight="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row>
    <row r="210" spans="2:82" ht="10.5" customHeight="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row>
    <row r="211" spans="2:82" ht="10.5" customHeight="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row>
    <row r="212" spans="2:82" ht="10.5" customHeight="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row>
    <row r="213" spans="2:82" ht="10.5" customHeight="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row>
    <row r="214" spans="2:82" ht="10.5" customHeight="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row>
    <row r="215" spans="2:82" ht="10.5" customHeight="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row>
  </sheetData>
  <sheetProtection sheet="1" selectLockedCells="1"/>
  <mergeCells count="338">
    <mergeCell ref="S40:S41"/>
    <mergeCell ref="X40:X41"/>
    <mergeCell ref="Y40:Y41"/>
    <mergeCell ref="Z40:Z41"/>
    <mergeCell ref="AA40:AA41"/>
    <mergeCell ref="AB40:AB41"/>
    <mergeCell ref="T41:W41"/>
    <mergeCell ref="T40:W40"/>
    <mergeCell ref="Y34:Y35"/>
    <mergeCell ref="Z34:Z35"/>
    <mergeCell ref="AA34:AA35"/>
    <mergeCell ref="AB34:AB35"/>
    <mergeCell ref="T34:W34"/>
    <mergeCell ref="AB38:AB39"/>
    <mergeCell ref="AA38:AA39"/>
    <mergeCell ref="Z36:Z37"/>
    <mergeCell ref="AA36:AA37"/>
    <mergeCell ref="X38:X39"/>
    <mergeCell ref="T36:W36"/>
    <mergeCell ref="AB30:AB31"/>
    <mergeCell ref="AA28:AA29"/>
    <mergeCell ref="X30:X31"/>
    <mergeCell ref="AA30:AA31"/>
    <mergeCell ref="AB36:AB37"/>
    <mergeCell ref="AB32:AB33"/>
    <mergeCell ref="AA32:AA33"/>
    <mergeCell ref="X34:X35"/>
    <mergeCell ref="Y30:Y31"/>
    <mergeCell ref="T32:W32"/>
    <mergeCell ref="Y38:Y39"/>
    <mergeCell ref="Z38:Z39"/>
    <mergeCell ref="T39:W39"/>
    <mergeCell ref="X32:X33"/>
    <mergeCell ref="T30:W30"/>
    <mergeCell ref="T37:W37"/>
    <mergeCell ref="X36:X37"/>
    <mergeCell ref="Y36:Y37"/>
    <mergeCell ref="T38:W38"/>
    <mergeCell ref="A33:A34"/>
    <mergeCell ref="S38:S39"/>
    <mergeCell ref="S36:S37"/>
    <mergeCell ref="T33:W33"/>
    <mergeCell ref="S32:S33"/>
    <mergeCell ref="S27:T27"/>
    <mergeCell ref="T31:W31"/>
    <mergeCell ref="T29:W29"/>
    <mergeCell ref="S34:S35"/>
    <mergeCell ref="T35:W35"/>
    <mergeCell ref="A29:A30"/>
    <mergeCell ref="A31:A32"/>
    <mergeCell ref="B31:B32"/>
    <mergeCell ref="B29:B30"/>
    <mergeCell ref="C29:C30"/>
    <mergeCell ref="N29:N30"/>
    <mergeCell ref="K29:K30"/>
    <mergeCell ref="A45:A46"/>
    <mergeCell ref="S30:S31"/>
    <mergeCell ref="I31:I32"/>
    <mergeCell ref="J31:J32"/>
    <mergeCell ref="N31:N32"/>
    <mergeCell ref="O33:O34"/>
    <mergeCell ref="I33:I34"/>
    <mergeCell ref="J33:J34"/>
    <mergeCell ref="K31:K32"/>
    <mergeCell ref="O31:O32"/>
    <mergeCell ref="A43:A44"/>
    <mergeCell ref="B37:B38"/>
    <mergeCell ref="C37:C38"/>
    <mergeCell ref="D37:D38"/>
    <mergeCell ref="C39:C40"/>
    <mergeCell ref="B43:B44"/>
    <mergeCell ref="D41:D42"/>
    <mergeCell ref="A37:A38"/>
    <mergeCell ref="A39:A40"/>
    <mergeCell ref="A47:A48"/>
    <mergeCell ref="C33:C34"/>
    <mergeCell ref="D33:D34"/>
    <mergeCell ref="C35:C36"/>
    <mergeCell ref="C45:C46"/>
    <mergeCell ref="D45:D46"/>
    <mergeCell ref="C47:C48"/>
    <mergeCell ref="A35:A36"/>
    <mergeCell ref="B47:B48"/>
    <mergeCell ref="B33:B34"/>
    <mergeCell ref="C13:C14"/>
    <mergeCell ref="D35:D36"/>
    <mergeCell ref="B39:B40"/>
    <mergeCell ref="B45:B46"/>
    <mergeCell ref="C43:C44"/>
    <mergeCell ref="D43:D44"/>
    <mergeCell ref="B41:B42"/>
    <mergeCell ref="C23:C24"/>
    <mergeCell ref="D39:D40"/>
    <mergeCell ref="B35:B36"/>
    <mergeCell ref="E1:AB1"/>
    <mergeCell ref="B4:E4"/>
    <mergeCell ref="B6:E6"/>
    <mergeCell ref="E8:H8"/>
    <mergeCell ref="F4:G4"/>
    <mergeCell ref="K17:K18"/>
    <mergeCell ref="D15:D16"/>
    <mergeCell ref="C17:C18"/>
    <mergeCell ref="D17:D18"/>
    <mergeCell ref="B17:B18"/>
    <mergeCell ref="X24:AA24"/>
    <mergeCell ref="O25:O26"/>
    <mergeCell ref="P3:P8"/>
    <mergeCell ref="J3:O3"/>
    <mergeCell ref="S3:AB3"/>
    <mergeCell ref="O7:O8"/>
    <mergeCell ref="O21:O22"/>
    <mergeCell ref="N19:N20"/>
    <mergeCell ref="P19:P20"/>
    <mergeCell ref="O15:O16"/>
    <mergeCell ref="Y32:Y33"/>
    <mergeCell ref="Z32:Z33"/>
    <mergeCell ref="X26:AA26"/>
    <mergeCell ref="Z30:Z31"/>
    <mergeCell ref="Z28:Z29"/>
    <mergeCell ref="X27:X29"/>
    <mergeCell ref="A9:A10"/>
    <mergeCell ref="A11:A12"/>
    <mergeCell ref="A13:A14"/>
    <mergeCell ref="A15:A16"/>
    <mergeCell ref="A17:A18"/>
    <mergeCell ref="A19:A20"/>
    <mergeCell ref="C19:C20"/>
    <mergeCell ref="S43:AB50"/>
    <mergeCell ref="B7:D8"/>
    <mergeCell ref="C9:C10"/>
    <mergeCell ref="D9:D10"/>
    <mergeCell ref="C11:C12"/>
    <mergeCell ref="O37:O38"/>
    <mergeCell ref="O41:O42"/>
    <mergeCell ref="B19:B20"/>
    <mergeCell ref="B23:B24"/>
    <mergeCell ref="A21:A22"/>
    <mergeCell ref="A23:A24"/>
    <mergeCell ref="A25:A26"/>
    <mergeCell ref="A27:A28"/>
    <mergeCell ref="A41:A42"/>
    <mergeCell ref="N41:N42"/>
    <mergeCell ref="I39:I40"/>
    <mergeCell ref="K41:K42"/>
    <mergeCell ref="D21:D22"/>
    <mergeCell ref="B21:B22"/>
    <mergeCell ref="AE4:AH4"/>
    <mergeCell ref="I21:I22"/>
    <mergeCell ref="D19:D20"/>
    <mergeCell ref="I15:I16"/>
    <mergeCell ref="J6:L8"/>
    <mergeCell ref="B3:E3"/>
    <mergeCell ref="B5:E5"/>
    <mergeCell ref="D13:D14"/>
    <mergeCell ref="C15:C16"/>
    <mergeCell ref="I17:I18"/>
    <mergeCell ref="N6:O6"/>
    <mergeCell ref="C31:C32"/>
    <mergeCell ref="M43:M44"/>
    <mergeCell ref="C41:C42"/>
    <mergeCell ref="D29:D30"/>
    <mergeCell ref="C21:C22"/>
    <mergeCell ref="N17:N18"/>
    <mergeCell ref="D25:D26"/>
    <mergeCell ref="M19:M20"/>
    <mergeCell ref="D11:D12"/>
    <mergeCell ref="D23:D24"/>
    <mergeCell ref="D31:D32"/>
    <mergeCell ref="I29:I30"/>
    <mergeCell ref="P47:P48"/>
    <mergeCell ref="D47:D48"/>
    <mergeCell ref="P33:P34"/>
    <mergeCell ref="P31:P32"/>
    <mergeCell ref="L33:L34"/>
    <mergeCell ref="D27:D28"/>
    <mergeCell ref="N37:N38"/>
    <mergeCell ref="B25:B26"/>
    <mergeCell ref="I19:I20"/>
    <mergeCell ref="J19:J20"/>
    <mergeCell ref="C25:C26"/>
    <mergeCell ref="B27:B28"/>
    <mergeCell ref="I27:I28"/>
    <mergeCell ref="J27:J28"/>
    <mergeCell ref="I23:I24"/>
    <mergeCell ref="J23:J24"/>
    <mergeCell ref="C27:C28"/>
    <mergeCell ref="K39:K40"/>
    <mergeCell ref="L37:L38"/>
    <mergeCell ref="N27:N28"/>
    <mergeCell ref="K37:K38"/>
    <mergeCell ref="L35:L36"/>
    <mergeCell ref="I35:I36"/>
    <mergeCell ref="L31:L32"/>
    <mergeCell ref="L39:L40"/>
    <mergeCell ref="L29:L30"/>
    <mergeCell ref="K35:K36"/>
    <mergeCell ref="N33:N34"/>
    <mergeCell ref="B11:B12"/>
    <mergeCell ref="L17:L18"/>
    <mergeCell ref="I37:I38"/>
    <mergeCell ref="N23:N24"/>
    <mergeCell ref="K15:K16"/>
    <mergeCell ref="J21:J22"/>
    <mergeCell ref="J17:J18"/>
    <mergeCell ref="K19:K20"/>
    <mergeCell ref="I25:I26"/>
    <mergeCell ref="P45:P46"/>
    <mergeCell ref="B13:B14"/>
    <mergeCell ref="I13:I14"/>
    <mergeCell ref="J13:J14"/>
    <mergeCell ref="N13:N14"/>
    <mergeCell ref="O13:O14"/>
    <mergeCell ref="O35:O36"/>
    <mergeCell ref="I41:I42"/>
    <mergeCell ref="P35:P36"/>
    <mergeCell ref="P37:P38"/>
    <mergeCell ref="B9:B10"/>
    <mergeCell ref="O17:O18"/>
    <mergeCell ref="P17:P18"/>
    <mergeCell ref="B15:B16"/>
    <mergeCell ref="M11:M12"/>
    <mergeCell ref="M13:M14"/>
    <mergeCell ref="M15:M16"/>
    <mergeCell ref="M17:M18"/>
    <mergeCell ref="N15:N16"/>
    <mergeCell ref="K11:K12"/>
    <mergeCell ref="I47:I48"/>
    <mergeCell ref="J47:J48"/>
    <mergeCell ref="N47:N48"/>
    <mergeCell ref="O47:O48"/>
    <mergeCell ref="K47:K48"/>
    <mergeCell ref="P13:P14"/>
    <mergeCell ref="N39:N40"/>
    <mergeCell ref="M23:M24"/>
    <mergeCell ref="M21:M22"/>
    <mergeCell ref="N35:N36"/>
    <mergeCell ref="I43:I44"/>
    <mergeCell ref="I45:I46"/>
    <mergeCell ref="J45:J46"/>
    <mergeCell ref="N45:N46"/>
    <mergeCell ref="O45:O46"/>
    <mergeCell ref="K45:K46"/>
    <mergeCell ref="N43:N44"/>
    <mergeCell ref="O43:O44"/>
    <mergeCell ref="L45:L46"/>
    <mergeCell ref="O39:O40"/>
    <mergeCell ref="J37:J38"/>
    <mergeCell ref="P43:P44"/>
    <mergeCell ref="P41:P42"/>
    <mergeCell ref="J39:J40"/>
    <mergeCell ref="P39:P40"/>
    <mergeCell ref="J43:J44"/>
    <mergeCell ref="K43:K44"/>
    <mergeCell ref="L43:L44"/>
    <mergeCell ref="J41:J42"/>
    <mergeCell ref="F3:I3"/>
    <mergeCell ref="J5:O5"/>
    <mergeCell ref="N11:N12"/>
    <mergeCell ref="O11:O12"/>
    <mergeCell ref="M9:M10"/>
    <mergeCell ref="J4:O4"/>
    <mergeCell ref="F5:I5"/>
    <mergeCell ref="L9:L10"/>
    <mergeCell ref="I9:I10"/>
    <mergeCell ref="J9:J10"/>
    <mergeCell ref="N7:N8"/>
    <mergeCell ref="N9:N10"/>
    <mergeCell ref="J35:J36"/>
    <mergeCell ref="N25:N26"/>
    <mergeCell ref="K25:K26"/>
    <mergeCell ref="L25:L26"/>
    <mergeCell ref="N21:N22"/>
    <mergeCell ref="L19:L20"/>
    <mergeCell ref="L21:L22"/>
    <mergeCell ref="L23:L24"/>
    <mergeCell ref="F6:I6"/>
    <mergeCell ref="L11:L12"/>
    <mergeCell ref="J11:J12"/>
    <mergeCell ref="I11:I12"/>
    <mergeCell ref="L13:L14"/>
    <mergeCell ref="J15:J16"/>
    <mergeCell ref="L15:L16"/>
    <mergeCell ref="K9:K10"/>
    <mergeCell ref="I7:I8"/>
    <mergeCell ref="E7:H7"/>
    <mergeCell ref="J25:J26"/>
    <mergeCell ref="J29:J30"/>
    <mergeCell ref="P29:P30"/>
    <mergeCell ref="O27:O28"/>
    <mergeCell ref="O29:O30"/>
    <mergeCell ref="L27:L28"/>
    <mergeCell ref="K27:K28"/>
    <mergeCell ref="K13:K14"/>
    <mergeCell ref="P21:P22"/>
    <mergeCell ref="P25:P26"/>
    <mergeCell ref="P15:P16"/>
    <mergeCell ref="P11:P12"/>
    <mergeCell ref="K21:K22"/>
    <mergeCell ref="S26:T26"/>
    <mergeCell ref="U26:W26"/>
    <mergeCell ref="S23:AB23"/>
    <mergeCell ref="S24:T24"/>
    <mergeCell ref="O9:O10"/>
    <mergeCell ref="P27:P28"/>
    <mergeCell ref="P9:P10"/>
    <mergeCell ref="P23:P24"/>
    <mergeCell ref="Y27:Y29"/>
    <mergeCell ref="Z27:AA27"/>
    <mergeCell ref="AB24:AB29"/>
    <mergeCell ref="S28:S29"/>
    <mergeCell ref="J72:K72"/>
    <mergeCell ref="K23:K24"/>
    <mergeCell ref="M45:M46"/>
    <mergeCell ref="M47:M48"/>
    <mergeCell ref="M37:M38"/>
    <mergeCell ref="O23:O24"/>
    <mergeCell ref="T28:W28"/>
    <mergeCell ref="X25:AA25"/>
    <mergeCell ref="L41:L42"/>
    <mergeCell ref="K33:K34"/>
    <mergeCell ref="B2:E2"/>
    <mergeCell ref="F2:G2"/>
    <mergeCell ref="U24:W24"/>
    <mergeCell ref="S25:T25"/>
    <mergeCell ref="U25:W25"/>
    <mergeCell ref="S4:AB22"/>
    <mergeCell ref="O19:O20"/>
    <mergeCell ref="U27:W27"/>
    <mergeCell ref="Q71:AK71"/>
    <mergeCell ref="L47:L48"/>
    <mergeCell ref="M25:M26"/>
    <mergeCell ref="M27:M28"/>
    <mergeCell ref="M29:M30"/>
    <mergeCell ref="M31:M32"/>
    <mergeCell ref="M33:M34"/>
    <mergeCell ref="M35:M36"/>
    <mergeCell ref="M39:M40"/>
    <mergeCell ref="M41:M42"/>
  </mergeCells>
  <dataValidations count="6">
    <dataValidation allowBlank="1" showInputMessage="1" showErrorMessage="1" imeMode="on" sqref="F4:G4 F5:I6"/>
    <dataValidation type="whole" allowBlank="1" showInputMessage="1" showErrorMessage="1" errorTitle="学年" error="１から３の数字を入力してください。" imeMode="disabled" sqref="I9:I48">
      <formula1>1</formula1>
      <formula2>3</formula2>
    </dataValidation>
    <dataValidation type="textLength" allowBlank="1" showInputMessage="1" showErrorMessage="1" errorTitle="学校短縮名" error="１文字から3文字以内で、入力してください。&#10;" imeMode="on" sqref="J4:O4">
      <formula1>1</formula1>
      <formula2>3</formula2>
    </dataValidation>
    <dataValidation allowBlank="1" showInputMessage="1" showErrorMessage="1" imeMode="hiragana" sqref="E9:E48"/>
    <dataValidation type="whole" allowBlank="1" showInputMessage="1" showErrorMessage="1" errorTitle="ランク" error="６人または、６組しか出場することができません。" imeMode="disabled" sqref="N9:O48">
      <formula1>1</formula1>
      <formula2>10</formula2>
    </dataValidation>
    <dataValidation type="list" allowBlank="1" showInputMessage="1" showErrorMessage="1" sqref="F2:G2">
      <formula1>" ,備前東,備前西,備南東,備南西,美作"</formula1>
    </dataValidation>
  </dataValidations>
  <printOptions/>
  <pageMargins left="0.7" right="0.7" top="0.75" bottom="0.75" header="0.3" footer="0.3"/>
  <pageSetup horizontalDpi="600" verticalDpi="600" orientation="portrait" paperSize="9" r:id="rId3"/>
  <ignoredErrors>
    <ignoredError sqref="P73:P92" formula="1"/>
  </ignoredErrors>
  <legacyDrawing r:id="rId2"/>
</worksheet>
</file>

<file path=xl/worksheets/sheet3.xml><?xml version="1.0" encoding="utf-8"?>
<worksheet xmlns="http://schemas.openxmlformats.org/spreadsheetml/2006/main" xmlns:r="http://schemas.openxmlformats.org/officeDocument/2006/relationships">
  <sheetPr>
    <tabColor rgb="FFFFC000"/>
  </sheetPr>
  <dimension ref="A1:CK200"/>
  <sheetViews>
    <sheetView zoomScale="110" zoomScaleNormal="110" zoomScalePageLayoutView="0" workbookViewId="0" topLeftCell="A1">
      <selection activeCell="F6" sqref="F6:I6"/>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8" width="7.875" style="6" customWidth="1"/>
    <col min="9" max="9" width="4.25390625" style="6" customWidth="1"/>
    <col min="10" max="10" width="3.50390625" style="6" customWidth="1"/>
    <col min="11" max="11" width="3.875" style="6" hidden="1" customWidth="1"/>
    <col min="12" max="12" width="2.75390625" style="6" hidden="1" customWidth="1"/>
    <col min="13" max="13" width="4.25390625" style="6" hidden="1" customWidth="1"/>
    <col min="14" max="16" width="4.25390625" style="6" customWidth="1"/>
    <col min="17" max="17" width="1.875" style="6" customWidth="1"/>
    <col min="18" max="18" width="1.25" style="6" customWidth="1"/>
    <col min="19" max="19" width="3.375" style="6" customWidth="1"/>
    <col min="20" max="22" width="5.375" style="6" customWidth="1"/>
    <col min="23" max="28" width="3.125" style="6" customWidth="1"/>
    <col min="29" max="29" width="2.00390625" style="6"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8.25" customHeight="1" thickBot="1">
      <c r="B1" s="7"/>
      <c r="C1" s="7"/>
      <c r="D1" s="7"/>
      <c r="E1" s="468" t="s">
        <v>248</v>
      </c>
      <c r="F1" s="468"/>
      <c r="G1" s="469"/>
      <c r="H1" s="469"/>
      <c r="I1" s="469"/>
      <c r="J1" s="469"/>
      <c r="K1" s="469"/>
      <c r="L1" s="469"/>
      <c r="M1" s="469"/>
      <c r="N1" s="469"/>
      <c r="O1" s="469"/>
      <c r="P1" s="469"/>
      <c r="Q1" s="469"/>
      <c r="R1" s="469"/>
      <c r="S1" s="469"/>
      <c r="T1" s="469"/>
      <c r="U1" s="469"/>
      <c r="V1" s="469"/>
      <c r="W1" s="469"/>
      <c r="X1" s="469"/>
      <c r="Y1" s="469"/>
      <c r="Z1" s="469"/>
      <c r="AA1" s="469"/>
      <c r="AB1" s="469"/>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4.25" thickBot="1" thickTop="1">
      <c r="B2" s="317" t="s">
        <v>214</v>
      </c>
      <c r="C2" s="318"/>
      <c r="D2" s="318"/>
      <c r="E2" s="318"/>
      <c r="F2" s="506"/>
      <c r="G2" s="50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427" t="s">
        <v>46</v>
      </c>
      <c r="C3" s="428"/>
      <c r="D3" s="428"/>
      <c r="E3" s="429"/>
      <c r="F3" s="385"/>
      <c r="G3" s="386"/>
      <c r="H3" s="386"/>
      <c r="I3" s="387"/>
      <c r="J3" s="462" t="s">
        <v>147</v>
      </c>
      <c r="K3" s="463"/>
      <c r="L3" s="463"/>
      <c r="M3" s="463"/>
      <c r="N3" s="463"/>
      <c r="O3" s="464"/>
      <c r="P3" s="459" t="s">
        <v>7</v>
      </c>
      <c r="Q3" s="7"/>
      <c r="R3" s="8"/>
      <c r="S3" s="465" t="s">
        <v>48</v>
      </c>
      <c r="T3" s="465"/>
      <c r="U3" s="465"/>
      <c r="V3" s="465"/>
      <c r="W3" s="465"/>
      <c r="X3" s="465"/>
      <c r="Y3" s="465"/>
      <c r="Z3" s="465"/>
      <c r="AA3" s="465"/>
      <c r="AB3" s="465"/>
      <c r="AC3" s="68"/>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470" t="s">
        <v>1</v>
      </c>
      <c r="C4" s="471"/>
      <c r="D4" s="471"/>
      <c r="E4" s="472"/>
      <c r="F4" s="478"/>
      <c r="G4" s="479"/>
      <c r="H4" s="149"/>
      <c r="I4" s="150" t="s">
        <v>146</v>
      </c>
      <c r="J4" s="391"/>
      <c r="K4" s="392"/>
      <c r="L4" s="392"/>
      <c r="M4" s="392"/>
      <c r="N4" s="392"/>
      <c r="O4" s="393"/>
      <c r="P4" s="460"/>
      <c r="Q4" s="9"/>
      <c r="R4" s="10"/>
      <c r="S4" s="329" t="s">
        <v>216</v>
      </c>
      <c r="T4" s="330"/>
      <c r="U4" s="330"/>
      <c r="V4" s="330"/>
      <c r="W4" s="330"/>
      <c r="X4" s="330"/>
      <c r="Y4" s="330"/>
      <c r="Z4" s="330"/>
      <c r="AA4" s="330"/>
      <c r="AB4" s="330"/>
      <c r="AC4" s="69"/>
      <c r="AD4" s="7"/>
      <c r="AE4" s="417"/>
      <c r="AF4" s="417"/>
      <c r="AG4" s="417"/>
      <c r="AH4" s="41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30" t="s">
        <v>45</v>
      </c>
      <c r="C5" s="431"/>
      <c r="D5" s="431"/>
      <c r="E5" s="432"/>
      <c r="F5" s="513"/>
      <c r="G5" s="514"/>
      <c r="H5" s="514"/>
      <c r="I5" s="515"/>
      <c r="J5" s="388" t="s">
        <v>192</v>
      </c>
      <c r="K5" s="389"/>
      <c r="L5" s="389"/>
      <c r="M5" s="389"/>
      <c r="N5" s="389"/>
      <c r="O5" s="390"/>
      <c r="P5" s="460"/>
      <c r="Q5" s="9"/>
      <c r="R5" s="10"/>
      <c r="S5" s="330"/>
      <c r="T5" s="330"/>
      <c r="U5" s="330"/>
      <c r="V5" s="330"/>
      <c r="W5" s="330"/>
      <c r="X5" s="330"/>
      <c r="Y5" s="330"/>
      <c r="Z5" s="330"/>
      <c r="AA5" s="330"/>
      <c r="AB5" s="330"/>
      <c r="AC5" s="69"/>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thickBot="1">
      <c r="B6" s="516" t="s">
        <v>3</v>
      </c>
      <c r="C6" s="517"/>
      <c r="D6" s="517"/>
      <c r="E6" s="518"/>
      <c r="F6" s="519"/>
      <c r="G6" s="520"/>
      <c r="H6" s="520"/>
      <c r="I6" s="521"/>
      <c r="J6" s="418" t="s">
        <v>5</v>
      </c>
      <c r="K6" s="419"/>
      <c r="L6" s="420"/>
      <c r="M6" s="11"/>
      <c r="N6" s="380" t="s">
        <v>6</v>
      </c>
      <c r="O6" s="416"/>
      <c r="P6" s="460"/>
      <c r="Q6" s="9"/>
      <c r="R6" s="10"/>
      <c r="S6" s="330"/>
      <c r="T6" s="330"/>
      <c r="U6" s="330"/>
      <c r="V6" s="330"/>
      <c r="W6" s="330"/>
      <c r="X6" s="330"/>
      <c r="Y6" s="330"/>
      <c r="Z6" s="330"/>
      <c r="AA6" s="330"/>
      <c r="AB6" s="330"/>
      <c r="AC6" s="6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c r="B7" s="437" t="s">
        <v>8</v>
      </c>
      <c r="C7" s="438"/>
      <c r="D7" s="439"/>
      <c r="E7" s="380" t="s">
        <v>44</v>
      </c>
      <c r="F7" s="381"/>
      <c r="G7" s="381"/>
      <c r="H7" s="381"/>
      <c r="I7" s="378" t="s">
        <v>4</v>
      </c>
      <c r="J7" s="421"/>
      <c r="K7" s="422"/>
      <c r="L7" s="423"/>
      <c r="M7" s="11"/>
      <c r="N7" s="382" t="s">
        <v>10</v>
      </c>
      <c r="O7" s="466" t="s">
        <v>11</v>
      </c>
      <c r="P7" s="460"/>
      <c r="Q7" s="9"/>
      <c r="R7" s="10"/>
      <c r="S7" s="330"/>
      <c r="T7" s="330"/>
      <c r="U7" s="330"/>
      <c r="V7" s="330"/>
      <c r="W7" s="330"/>
      <c r="X7" s="330"/>
      <c r="Y7" s="330"/>
      <c r="Z7" s="330"/>
      <c r="AA7" s="330"/>
      <c r="AB7" s="330"/>
      <c r="AC7" s="6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thickBot="1">
      <c r="B8" s="440"/>
      <c r="C8" s="441"/>
      <c r="D8" s="442"/>
      <c r="E8" s="476" t="s">
        <v>9</v>
      </c>
      <c r="F8" s="477"/>
      <c r="G8" s="477"/>
      <c r="H8" s="477"/>
      <c r="I8" s="379"/>
      <c r="J8" s="424"/>
      <c r="K8" s="425"/>
      <c r="L8" s="426"/>
      <c r="M8" s="12"/>
      <c r="N8" s="383"/>
      <c r="O8" s="467"/>
      <c r="P8" s="461"/>
      <c r="Q8" s="9"/>
      <c r="R8" s="10"/>
      <c r="S8" s="330"/>
      <c r="T8" s="330"/>
      <c r="U8" s="330"/>
      <c r="V8" s="330"/>
      <c r="W8" s="330"/>
      <c r="X8" s="330"/>
      <c r="Y8" s="330"/>
      <c r="Z8" s="330"/>
      <c r="AA8" s="330"/>
      <c r="AB8" s="330"/>
      <c r="AC8" s="6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82" ht="12.75" customHeight="1">
      <c r="A9" s="445">
        <f>IF(C9=TRUE,"①",1)</f>
        <v>1</v>
      </c>
      <c r="B9" s="406">
        <f>IF(D9=TRUE,"①",1)</f>
        <v>1</v>
      </c>
      <c r="C9" s="443"/>
      <c r="D9" s="444" t="b">
        <v>0</v>
      </c>
      <c r="E9" s="140"/>
      <c r="F9" s="77"/>
      <c r="G9" s="78"/>
      <c r="H9" s="78"/>
      <c r="I9" s="398"/>
      <c r="J9" s="400"/>
      <c r="K9" s="522" t="b">
        <v>0</v>
      </c>
      <c r="L9" s="397">
        <f>IF(K9=TRUE,"○","")</f>
      </c>
      <c r="M9" s="384">
        <f>IF(L9="○",A9,"")</f>
      </c>
      <c r="N9" s="384"/>
      <c r="O9" s="358"/>
      <c r="P9" s="362"/>
      <c r="Q9" s="9"/>
      <c r="R9" s="10"/>
      <c r="S9" s="330"/>
      <c r="T9" s="330"/>
      <c r="U9" s="330"/>
      <c r="V9" s="330"/>
      <c r="W9" s="330"/>
      <c r="X9" s="330"/>
      <c r="Y9" s="330"/>
      <c r="Z9" s="330"/>
      <c r="AA9" s="330"/>
      <c r="AB9" s="330"/>
      <c r="AC9" s="6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446"/>
      <c r="B10" s="407"/>
      <c r="C10" s="411"/>
      <c r="D10" s="413"/>
      <c r="E10" s="141"/>
      <c r="F10" s="79"/>
      <c r="G10" s="79"/>
      <c r="H10" s="79"/>
      <c r="I10" s="399"/>
      <c r="J10" s="401"/>
      <c r="K10" s="512"/>
      <c r="L10" s="314"/>
      <c r="M10" s="313"/>
      <c r="N10" s="313"/>
      <c r="O10" s="359"/>
      <c r="P10" s="363"/>
      <c r="Q10" s="9"/>
      <c r="R10" s="10"/>
      <c r="S10" s="330"/>
      <c r="T10" s="330"/>
      <c r="U10" s="330"/>
      <c r="V10" s="330"/>
      <c r="W10" s="330"/>
      <c r="X10" s="330"/>
      <c r="Y10" s="330"/>
      <c r="Z10" s="330"/>
      <c r="AA10" s="330"/>
      <c r="AB10" s="330"/>
      <c r="AC10" s="6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433">
        <f>IF(C11=TRUE,"②",2)</f>
        <v>2</v>
      </c>
      <c r="B11" s="408">
        <f>IF(D11=TRUE,"②",2)</f>
        <v>2</v>
      </c>
      <c r="C11" s="410"/>
      <c r="D11" s="412" t="b">
        <v>0</v>
      </c>
      <c r="E11" s="140"/>
      <c r="F11" s="80"/>
      <c r="G11" s="80"/>
      <c r="H11" s="80"/>
      <c r="I11" s="375"/>
      <c r="J11" s="370"/>
      <c r="K11" s="511" t="b">
        <v>0</v>
      </c>
      <c r="L11" s="310">
        <f>IF(K11=TRUE,"○","")</f>
      </c>
      <c r="M11" s="312">
        <f>IF(L11="○",A11,"")</f>
      </c>
      <c r="N11" s="312"/>
      <c r="O11" s="331"/>
      <c r="P11" s="360"/>
      <c r="Q11" s="9"/>
      <c r="R11" s="10"/>
      <c r="S11" s="330"/>
      <c r="T11" s="330"/>
      <c r="U11" s="330"/>
      <c r="V11" s="330"/>
      <c r="W11" s="330"/>
      <c r="X11" s="330"/>
      <c r="Y11" s="330"/>
      <c r="Z11" s="330"/>
      <c r="AA11" s="330"/>
      <c r="AB11" s="330"/>
      <c r="AC11" s="6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446"/>
      <c r="B12" s="407"/>
      <c r="C12" s="411"/>
      <c r="D12" s="413"/>
      <c r="E12" s="141"/>
      <c r="F12" s="81"/>
      <c r="G12" s="81"/>
      <c r="H12" s="82"/>
      <c r="I12" s="376"/>
      <c r="J12" s="371"/>
      <c r="K12" s="512"/>
      <c r="L12" s="314"/>
      <c r="M12" s="313"/>
      <c r="N12" s="313"/>
      <c r="O12" s="332"/>
      <c r="P12" s="361"/>
      <c r="Q12" s="9"/>
      <c r="R12" s="10"/>
      <c r="S12" s="330"/>
      <c r="T12" s="330"/>
      <c r="U12" s="330"/>
      <c r="V12" s="330"/>
      <c r="W12" s="330"/>
      <c r="X12" s="330"/>
      <c r="Y12" s="330"/>
      <c r="Z12" s="330"/>
      <c r="AA12" s="330"/>
      <c r="AB12" s="330"/>
      <c r="AC12" s="6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433">
        <f>IF(C13=TRUE,"③",3)</f>
        <v>3</v>
      </c>
      <c r="B13" s="408">
        <f>IF(D13=TRUE,"③",3)</f>
        <v>3</v>
      </c>
      <c r="C13" s="410"/>
      <c r="D13" s="412" t="b">
        <v>0</v>
      </c>
      <c r="E13" s="140"/>
      <c r="F13" s="80"/>
      <c r="G13" s="80"/>
      <c r="H13" s="83"/>
      <c r="I13" s="375"/>
      <c r="J13" s="401"/>
      <c r="K13" s="511" t="b">
        <v>0</v>
      </c>
      <c r="L13" s="310">
        <f>IF(K13=TRUE,"○","")</f>
      </c>
      <c r="M13" s="312">
        <f>IF(L13="○",A13,"")</f>
      </c>
      <c r="N13" s="312"/>
      <c r="O13" s="359"/>
      <c r="P13" s="363"/>
      <c r="Q13" s="9"/>
      <c r="R13" s="10"/>
      <c r="S13" s="330"/>
      <c r="T13" s="330"/>
      <c r="U13" s="330"/>
      <c r="V13" s="330"/>
      <c r="W13" s="330"/>
      <c r="X13" s="330"/>
      <c r="Y13" s="330"/>
      <c r="Z13" s="330"/>
      <c r="AA13" s="330"/>
      <c r="AB13" s="330"/>
      <c r="AC13" s="6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434"/>
      <c r="B14" s="409"/>
      <c r="C14" s="411"/>
      <c r="D14" s="413"/>
      <c r="E14" s="141"/>
      <c r="F14" s="81"/>
      <c r="G14" s="81"/>
      <c r="H14" s="82"/>
      <c r="I14" s="376"/>
      <c r="J14" s="401"/>
      <c r="K14" s="512"/>
      <c r="L14" s="314"/>
      <c r="M14" s="313"/>
      <c r="N14" s="313"/>
      <c r="O14" s="359"/>
      <c r="P14" s="363"/>
      <c r="Q14" s="9"/>
      <c r="R14" s="10"/>
      <c r="S14" s="330"/>
      <c r="T14" s="330"/>
      <c r="U14" s="330"/>
      <c r="V14" s="330"/>
      <c r="W14" s="330"/>
      <c r="X14" s="330"/>
      <c r="Y14" s="330"/>
      <c r="Z14" s="330"/>
      <c r="AA14" s="330"/>
      <c r="AB14" s="330"/>
      <c r="AC14" s="6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433">
        <f>IF(C15=TRUE,"④",4)</f>
        <v>4</v>
      </c>
      <c r="B15" s="408">
        <f>IF(D15=TRUE,"④",4)</f>
        <v>4</v>
      </c>
      <c r="C15" s="410"/>
      <c r="D15" s="412" t="b">
        <v>0</v>
      </c>
      <c r="E15" s="140"/>
      <c r="F15" s="80"/>
      <c r="G15" s="80"/>
      <c r="H15" s="80"/>
      <c r="I15" s="375"/>
      <c r="J15" s="370"/>
      <c r="K15" s="511" t="b">
        <v>0</v>
      </c>
      <c r="L15" s="310">
        <f>IF(K15=TRUE,"○","")</f>
      </c>
      <c r="M15" s="312">
        <f>IF(L15="○",A15,"")</f>
      </c>
      <c r="N15" s="312"/>
      <c r="O15" s="331"/>
      <c r="P15" s="360"/>
      <c r="Q15" s="9"/>
      <c r="R15" s="10"/>
      <c r="S15" s="330"/>
      <c r="T15" s="330"/>
      <c r="U15" s="330"/>
      <c r="V15" s="330"/>
      <c r="W15" s="330"/>
      <c r="X15" s="330"/>
      <c r="Y15" s="330"/>
      <c r="Z15" s="330"/>
      <c r="AA15" s="330"/>
      <c r="AB15" s="330"/>
      <c r="AC15" s="6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434"/>
      <c r="B16" s="409"/>
      <c r="C16" s="411"/>
      <c r="D16" s="413"/>
      <c r="E16" s="141"/>
      <c r="F16" s="84"/>
      <c r="G16" s="84"/>
      <c r="H16" s="84"/>
      <c r="I16" s="376"/>
      <c r="J16" s="371"/>
      <c r="K16" s="512"/>
      <c r="L16" s="314"/>
      <c r="M16" s="313"/>
      <c r="N16" s="313"/>
      <c r="O16" s="332"/>
      <c r="P16" s="361"/>
      <c r="Q16" s="9"/>
      <c r="R16" s="10"/>
      <c r="S16" s="330"/>
      <c r="T16" s="330"/>
      <c r="U16" s="330"/>
      <c r="V16" s="330"/>
      <c r="W16" s="330"/>
      <c r="X16" s="330"/>
      <c r="Y16" s="330"/>
      <c r="Z16" s="330"/>
      <c r="AA16" s="330"/>
      <c r="AB16" s="330"/>
      <c r="AC16" s="6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446">
        <f>IF(C17=TRUE,"⑤",5)</f>
        <v>5</v>
      </c>
      <c r="B17" s="407">
        <f>IF(D17=TRUE,"⑤",5)</f>
        <v>5</v>
      </c>
      <c r="C17" s="410"/>
      <c r="D17" s="412" t="b">
        <v>0</v>
      </c>
      <c r="E17" s="140"/>
      <c r="F17" s="85"/>
      <c r="G17" s="85"/>
      <c r="H17" s="85"/>
      <c r="I17" s="375"/>
      <c r="J17" s="401"/>
      <c r="K17" s="511" t="b">
        <v>0</v>
      </c>
      <c r="L17" s="310">
        <f>IF(K17=TRUE,"○","")</f>
      </c>
      <c r="M17" s="312">
        <f>IF(L17="○",A17,"")</f>
      </c>
      <c r="N17" s="312"/>
      <c r="O17" s="359"/>
      <c r="P17" s="363"/>
      <c r="Q17" s="9"/>
      <c r="R17" s="10"/>
      <c r="S17" s="330"/>
      <c r="T17" s="330"/>
      <c r="U17" s="330"/>
      <c r="V17" s="330"/>
      <c r="W17" s="330"/>
      <c r="X17" s="330"/>
      <c r="Y17" s="330"/>
      <c r="Z17" s="330"/>
      <c r="AA17" s="330"/>
      <c r="AB17" s="330"/>
      <c r="AC17" s="6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446"/>
      <c r="B18" s="407"/>
      <c r="C18" s="411"/>
      <c r="D18" s="413"/>
      <c r="E18" s="141"/>
      <c r="F18" s="79"/>
      <c r="G18" s="79"/>
      <c r="H18" s="79"/>
      <c r="I18" s="376"/>
      <c r="J18" s="401"/>
      <c r="K18" s="512"/>
      <c r="L18" s="314"/>
      <c r="M18" s="313"/>
      <c r="N18" s="313"/>
      <c r="O18" s="359"/>
      <c r="P18" s="363"/>
      <c r="Q18" s="9"/>
      <c r="R18" s="10"/>
      <c r="S18" s="330"/>
      <c r="T18" s="330"/>
      <c r="U18" s="330"/>
      <c r="V18" s="330"/>
      <c r="W18" s="330"/>
      <c r="X18" s="330"/>
      <c r="Y18" s="330"/>
      <c r="Z18" s="330"/>
      <c r="AA18" s="330"/>
      <c r="AB18" s="330"/>
      <c r="AC18" s="6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433">
        <f>IF(C19=TRUE,"⑥",6)</f>
        <v>6</v>
      </c>
      <c r="B19" s="408">
        <f>IF(D19=TRUE,"⑥",6)</f>
        <v>6</v>
      </c>
      <c r="C19" s="410"/>
      <c r="D19" s="412" t="b">
        <v>0</v>
      </c>
      <c r="E19" s="140"/>
      <c r="F19" s="80"/>
      <c r="G19" s="80"/>
      <c r="H19" s="80"/>
      <c r="I19" s="375"/>
      <c r="J19" s="370"/>
      <c r="K19" s="511" t="b">
        <v>0</v>
      </c>
      <c r="L19" s="310">
        <f>IF(K19=TRUE,"○","")</f>
      </c>
      <c r="M19" s="312">
        <f>IF(L19="○",A19,"")</f>
      </c>
      <c r="N19" s="312"/>
      <c r="O19" s="331"/>
      <c r="P19" s="360"/>
      <c r="Q19" s="9"/>
      <c r="R19" s="10"/>
      <c r="S19" s="330"/>
      <c r="T19" s="330"/>
      <c r="U19" s="330"/>
      <c r="V19" s="330"/>
      <c r="W19" s="330"/>
      <c r="X19" s="330"/>
      <c r="Y19" s="330"/>
      <c r="Z19" s="330"/>
      <c r="AA19" s="330"/>
      <c r="AB19" s="330"/>
      <c r="AC19" s="6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434"/>
      <c r="B20" s="409"/>
      <c r="C20" s="411"/>
      <c r="D20" s="413"/>
      <c r="E20" s="141"/>
      <c r="F20" s="79"/>
      <c r="G20" s="79"/>
      <c r="H20" s="79"/>
      <c r="I20" s="376"/>
      <c r="J20" s="371"/>
      <c r="K20" s="512"/>
      <c r="L20" s="314"/>
      <c r="M20" s="313"/>
      <c r="N20" s="313"/>
      <c r="O20" s="332"/>
      <c r="P20" s="361"/>
      <c r="Q20" s="9"/>
      <c r="R20" s="10"/>
      <c r="S20" s="330"/>
      <c r="T20" s="330"/>
      <c r="U20" s="330"/>
      <c r="V20" s="330"/>
      <c r="W20" s="330"/>
      <c r="X20" s="330"/>
      <c r="Y20" s="330"/>
      <c r="Z20" s="330"/>
      <c r="AA20" s="330"/>
      <c r="AB20" s="330"/>
      <c r="AC20" s="6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433">
        <f>IF(C21=TRUE,"⑦",7)</f>
        <v>7</v>
      </c>
      <c r="B21" s="408">
        <f>IF(D21=TRUE,"⑦",7)</f>
        <v>7</v>
      </c>
      <c r="C21" s="410"/>
      <c r="D21" s="412" t="b">
        <v>0</v>
      </c>
      <c r="E21" s="140"/>
      <c r="F21" s="80"/>
      <c r="G21" s="80"/>
      <c r="H21" s="80"/>
      <c r="I21" s="375"/>
      <c r="J21" s="370"/>
      <c r="K21" s="511" t="b">
        <v>0</v>
      </c>
      <c r="L21" s="310">
        <f>IF(K21=TRUE,"○","")</f>
      </c>
      <c r="M21" s="312">
        <f>IF(L21="○",A21,"")</f>
      </c>
      <c r="N21" s="312"/>
      <c r="O21" s="331"/>
      <c r="P21" s="360"/>
      <c r="Q21" s="9"/>
      <c r="R21" s="10"/>
      <c r="S21" s="330"/>
      <c r="T21" s="330"/>
      <c r="U21" s="330"/>
      <c r="V21" s="330"/>
      <c r="W21" s="330"/>
      <c r="X21" s="330"/>
      <c r="Y21" s="330"/>
      <c r="Z21" s="330"/>
      <c r="AA21" s="330"/>
      <c r="AB21" s="330"/>
      <c r="AC21" s="6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434"/>
      <c r="B22" s="409"/>
      <c r="C22" s="411"/>
      <c r="D22" s="413"/>
      <c r="E22" s="141"/>
      <c r="F22" s="79"/>
      <c r="G22" s="79"/>
      <c r="H22" s="79"/>
      <c r="I22" s="376"/>
      <c r="J22" s="371"/>
      <c r="K22" s="512"/>
      <c r="L22" s="314"/>
      <c r="M22" s="313"/>
      <c r="N22" s="313"/>
      <c r="O22" s="332"/>
      <c r="P22" s="361"/>
      <c r="Q22" s="9"/>
      <c r="R22" s="10"/>
      <c r="S22" s="330"/>
      <c r="T22" s="330"/>
      <c r="U22" s="330"/>
      <c r="V22" s="330"/>
      <c r="W22" s="330"/>
      <c r="X22" s="330"/>
      <c r="Y22" s="330"/>
      <c r="Z22" s="330"/>
      <c r="AA22" s="330"/>
      <c r="AB22" s="330"/>
      <c r="AC22" s="6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thickBot="1">
      <c r="A23" s="433">
        <f>IF(C23=TRUE,"⑧",8)</f>
        <v>8</v>
      </c>
      <c r="B23" s="408">
        <f>IF(D23=TRUE,"⑧",8)</f>
        <v>8</v>
      </c>
      <c r="C23" s="410"/>
      <c r="D23" s="412" t="b">
        <v>0</v>
      </c>
      <c r="E23" s="140"/>
      <c r="F23" s="80"/>
      <c r="G23" s="80"/>
      <c r="H23" s="80"/>
      <c r="I23" s="375"/>
      <c r="J23" s="370"/>
      <c r="K23" s="315" t="b">
        <v>0</v>
      </c>
      <c r="L23" s="310">
        <f>IF(K23=TRUE,"○","")</f>
      </c>
      <c r="M23" s="508">
        <f>IF(L23="○",A23,"")</f>
      </c>
      <c r="N23" s="312"/>
      <c r="O23" s="331"/>
      <c r="P23" s="360"/>
      <c r="Q23" s="9"/>
      <c r="R23" s="10"/>
      <c r="S23" s="355" t="s">
        <v>160</v>
      </c>
      <c r="T23" s="355"/>
      <c r="U23" s="355"/>
      <c r="V23" s="355"/>
      <c r="W23" s="355"/>
      <c r="X23" s="355"/>
      <c r="Y23" s="355"/>
      <c r="Z23" s="355"/>
      <c r="AA23" s="355"/>
      <c r="AB23" s="355"/>
      <c r="AC23" s="6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thickTop="1">
      <c r="A24" s="434"/>
      <c r="B24" s="409"/>
      <c r="C24" s="411"/>
      <c r="D24" s="413"/>
      <c r="E24" s="141"/>
      <c r="F24" s="84"/>
      <c r="G24" s="84"/>
      <c r="H24" s="84"/>
      <c r="I24" s="376"/>
      <c r="J24" s="371"/>
      <c r="K24" s="316"/>
      <c r="L24" s="314"/>
      <c r="M24" s="510"/>
      <c r="N24" s="313"/>
      <c r="O24" s="332"/>
      <c r="P24" s="361"/>
      <c r="Q24" s="9"/>
      <c r="R24" s="10"/>
      <c r="S24" s="356" t="s">
        <v>46</v>
      </c>
      <c r="T24" s="357"/>
      <c r="U24" s="321">
        <v>42865</v>
      </c>
      <c r="V24" s="322"/>
      <c r="W24" s="323"/>
      <c r="X24" s="456" t="s">
        <v>148</v>
      </c>
      <c r="Y24" s="457"/>
      <c r="Z24" s="457"/>
      <c r="AA24" s="458"/>
      <c r="AB24" s="336" t="s">
        <v>7</v>
      </c>
      <c r="AC24" s="6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Bot="1">
      <c r="A25" s="433">
        <f>IF(C25=TRUE,"⑨",9)</f>
        <v>9</v>
      </c>
      <c r="B25" s="408">
        <f>IF(D25=TRUE,"⑨",9)</f>
        <v>9</v>
      </c>
      <c r="C25" s="410"/>
      <c r="D25" s="412" t="b">
        <v>0</v>
      </c>
      <c r="E25" s="140"/>
      <c r="F25" s="85"/>
      <c r="G25" s="85"/>
      <c r="H25" s="85"/>
      <c r="I25" s="375"/>
      <c r="J25" s="370"/>
      <c r="K25" s="315" t="b">
        <v>0</v>
      </c>
      <c r="L25" s="310">
        <f>IF(K25=TRUE,"○","")</f>
      </c>
      <c r="M25" s="508">
        <f>IF(L25="○",A25,"")</f>
      </c>
      <c r="N25" s="312"/>
      <c r="O25" s="331"/>
      <c r="P25" s="360"/>
      <c r="Q25" s="9"/>
      <c r="R25" s="10"/>
      <c r="S25" s="324" t="s">
        <v>1</v>
      </c>
      <c r="T25" s="325"/>
      <c r="U25" s="326" t="s">
        <v>210</v>
      </c>
      <c r="V25" s="327"/>
      <c r="W25" s="328"/>
      <c r="X25" s="347" t="s">
        <v>198</v>
      </c>
      <c r="Y25" s="348"/>
      <c r="Z25" s="348"/>
      <c r="AA25" s="349"/>
      <c r="AB25" s="337"/>
      <c r="AC25" s="6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c r="A26" s="434"/>
      <c r="B26" s="409"/>
      <c r="C26" s="411"/>
      <c r="D26" s="413"/>
      <c r="E26" s="141"/>
      <c r="F26" s="79"/>
      <c r="G26" s="79"/>
      <c r="H26" s="79"/>
      <c r="I26" s="376"/>
      <c r="J26" s="371"/>
      <c r="K26" s="316"/>
      <c r="L26" s="314"/>
      <c r="M26" s="510"/>
      <c r="N26" s="313"/>
      <c r="O26" s="332"/>
      <c r="P26" s="361"/>
      <c r="Q26" s="9"/>
      <c r="R26" s="10"/>
      <c r="S26" s="350" t="s">
        <v>45</v>
      </c>
      <c r="T26" s="351"/>
      <c r="U26" s="352" t="s">
        <v>49</v>
      </c>
      <c r="V26" s="353"/>
      <c r="W26" s="354"/>
      <c r="X26" s="449" t="s">
        <v>192</v>
      </c>
      <c r="Y26" s="450"/>
      <c r="Z26" s="450"/>
      <c r="AA26" s="451"/>
      <c r="AB26" s="337"/>
      <c r="AC26" s="6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thickBot="1">
      <c r="A27" s="433">
        <f>IF(C27=TRUE,"⑩",10)</f>
        <v>10</v>
      </c>
      <c r="B27" s="408">
        <f>IF(D27=TRUE,"⑩",10)</f>
        <v>10</v>
      </c>
      <c r="C27" s="410"/>
      <c r="D27" s="412" t="b">
        <v>0</v>
      </c>
      <c r="E27" s="140"/>
      <c r="F27" s="80"/>
      <c r="G27" s="80"/>
      <c r="H27" s="80"/>
      <c r="I27" s="375"/>
      <c r="J27" s="370"/>
      <c r="K27" s="315" t="b">
        <v>0</v>
      </c>
      <c r="L27" s="310">
        <f>IF(K27=TRUE,"○","")</f>
      </c>
      <c r="M27" s="508">
        <f>IF(L27="○",A27,"")</f>
      </c>
      <c r="N27" s="312"/>
      <c r="O27" s="331"/>
      <c r="P27" s="360"/>
      <c r="Q27" s="9"/>
      <c r="R27" s="10"/>
      <c r="S27" s="487" t="s">
        <v>3</v>
      </c>
      <c r="T27" s="488"/>
      <c r="U27" s="333" t="s">
        <v>50</v>
      </c>
      <c r="V27" s="334"/>
      <c r="W27" s="335"/>
      <c r="X27" s="454" t="s">
        <v>4</v>
      </c>
      <c r="Y27" s="364" t="s">
        <v>5</v>
      </c>
      <c r="Z27" s="366" t="s">
        <v>6</v>
      </c>
      <c r="AA27" s="367"/>
      <c r="AB27" s="337"/>
      <c r="AC27" s="6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c r="A28" s="434"/>
      <c r="B28" s="409"/>
      <c r="C28" s="411"/>
      <c r="D28" s="413"/>
      <c r="E28" s="141"/>
      <c r="F28" s="79"/>
      <c r="G28" s="79"/>
      <c r="H28" s="79"/>
      <c r="I28" s="376"/>
      <c r="J28" s="371"/>
      <c r="K28" s="316"/>
      <c r="L28" s="314"/>
      <c r="M28" s="510"/>
      <c r="N28" s="313"/>
      <c r="O28" s="332"/>
      <c r="P28" s="361"/>
      <c r="Q28" s="9"/>
      <c r="R28" s="10"/>
      <c r="S28" s="339" t="s">
        <v>8</v>
      </c>
      <c r="T28" s="344" t="s">
        <v>44</v>
      </c>
      <c r="U28" s="345"/>
      <c r="V28" s="345"/>
      <c r="W28" s="346"/>
      <c r="X28" s="454"/>
      <c r="Y28" s="364"/>
      <c r="Z28" s="452" t="s">
        <v>10</v>
      </c>
      <c r="AA28" s="502" t="s">
        <v>11</v>
      </c>
      <c r="AB28" s="337"/>
      <c r="AC28" s="6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thickBot="1">
      <c r="A29" s="433">
        <f>IF(C29=TRUE,"⑪",11)</f>
        <v>11</v>
      </c>
      <c r="B29" s="408">
        <f>IF(D29=TRUE,"⑪",11)</f>
        <v>11</v>
      </c>
      <c r="C29" s="410"/>
      <c r="D29" s="412" t="b">
        <v>0</v>
      </c>
      <c r="E29" s="140"/>
      <c r="F29" s="80"/>
      <c r="G29" s="80"/>
      <c r="H29" s="80"/>
      <c r="I29" s="375"/>
      <c r="J29" s="370"/>
      <c r="K29" s="315" t="b">
        <v>0</v>
      </c>
      <c r="L29" s="310">
        <f>IF(K29=TRUE,"○","")</f>
      </c>
      <c r="M29" s="508">
        <f>IF(L29="○",A29,"")</f>
      </c>
      <c r="N29" s="312"/>
      <c r="O29" s="331"/>
      <c r="P29" s="360"/>
      <c r="Q29" s="9"/>
      <c r="R29" s="10"/>
      <c r="S29" s="340"/>
      <c r="T29" s="489" t="s">
        <v>9</v>
      </c>
      <c r="U29" s="490"/>
      <c r="V29" s="490"/>
      <c r="W29" s="491"/>
      <c r="X29" s="455"/>
      <c r="Y29" s="365"/>
      <c r="Z29" s="453"/>
      <c r="AA29" s="503"/>
      <c r="AB29" s="338"/>
      <c r="AC29" s="6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c r="A30" s="434"/>
      <c r="B30" s="409"/>
      <c r="C30" s="411"/>
      <c r="D30" s="413"/>
      <c r="E30" s="141"/>
      <c r="F30" s="79"/>
      <c r="G30" s="79"/>
      <c r="H30" s="79"/>
      <c r="I30" s="376"/>
      <c r="J30" s="371"/>
      <c r="K30" s="316"/>
      <c r="L30" s="314"/>
      <c r="M30" s="510"/>
      <c r="N30" s="313"/>
      <c r="O30" s="332"/>
      <c r="P30" s="361"/>
      <c r="Q30" s="9"/>
      <c r="R30" s="10"/>
      <c r="S30" s="483" t="s">
        <v>69</v>
      </c>
      <c r="T30" s="492" t="s">
        <v>200</v>
      </c>
      <c r="U30" s="492"/>
      <c r="V30" s="492"/>
      <c r="W30" s="493"/>
      <c r="X30" s="496">
        <v>3</v>
      </c>
      <c r="Y30" s="447" t="s">
        <v>66</v>
      </c>
      <c r="Z30" s="447">
        <v>1</v>
      </c>
      <c r="AA30" s="504">
        <v>1</v>
      </c>
      <c r="AB30" s="500"/>
      <c r="AC30" s="6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thickBot="1">
      <c r="A31" s="433">
        <f>IF(C31=TRUE,"⑫",12)</f>
        <v>12</v>
      </c>
      <c r="B31" s="408">
        <f>IF(D31=TRUE,"⑫",12)</f>
        <v>12</v>
      </c>
      <c r="C31" s="410"/>
      <c r="D31" s="412" t="b">
        <v>0</v>
      </c>
      <c r="E31" s="140"/>
      <c r="F31" s="80"/>
      <c r="G31" s="80"/>
      <c r="H31" s="80"/>
      <c r="I31" s="375"/>
      <c r="J31" s="370"/>
      <c r="K31" s="315" t="b">
        <v>0</v>
      </c>
      <c r="L31" s="310">
        <f>IF(K31=TRUE,"○","")</f>
      </c>
      <c r="M31" s="508">
        <f>IF(L31="○",A31,"")</f>
      </c>
      <c r="N31" s="312"/>
      <c r="O31" s="331"/>
      <c r="P31" s="360"/>
      <c r="Q31" s="9"/>
      <c r="R31" s="10"/>
      <c r="S31" s="484"/>
      <c r="T31" s="485" t="s">
        <v>199</v>
      </c>
      <c r="U31" s="485"/>
      <c r="V31" s="485"/>
      <c r="W31" s="486"/>
      <c r="X31" s="497"/>
      <c r="Y31" s="448"/>
      <c r="Z31" s="448"/>
      <c r="AA31" s="505"/>
      <c r="AB31" s="501"/>
      <c r="AC31" s="69"/>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c r="A32" s="434"/>
      <c r="B32" s="409"/>
      <c r="C32" s="411"/>
      <c r="D32" s="413"/>
      <c r="E32" s="141"/>
      <c r="F32" s="84"/>
      <c r="G32" s="84"/>
      <c r="H32" s="84"/>
      <c r="I32" s="376"/>
      <c r="J32" s="371"/>
      <c r="K32" s="316"/>
      <c r="L32" s="314"/>
      <c r="M32" s="510"/>
      <c r="N32" s="313"/>
      <c r="O32" s="332"/>
      <c r="P32" s="361"/>
      <c r="Q32" s="9"/>
      <c r="R32" s="10"/>
      <c r="S32" s="483">
        <v>2</v>
      </c>
      <c r="T32" s="492" t="s">
        <v>201</v>
      </c>
      <c r="U32" s="492"/>
      <c r="V32" s="492"/>
      <c r="W32" s="493"/>
      <c r="X32" s="496">
        <v>2</v>
      </c>
      <c r="Y32" s="447" t="s">
        <v>66</v>
      </c>
      <c r="Z32" s="447"/>
      <c r="AA32" s="504">
        <v>2</v>
      </c>
      <c r="AB32" s="500"/>
      <c r="AC32" s="69"/>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thickBot="1">
      <c r="A33" s="446">
        <f>IF(C33=TRUE,"⑬",13)</f>
        <v>13</v>
      </c>
      <c r="B33" s="407">
        <f>IF(D33=TRUE,"⑬",13)</f>
        <v>13</v>
      </c>
      <c r="C33" s="410"/>
      <c r="D33" s="412" t="b">
        <v>0</v>
      </c>
      <c r="E33" s="140"/>
      <c r="F33" s="85"/>
      <c r="G33" s="85"/>
      <c r="H33" s="85"/>
      <c r="I33" s="375"/>
      <c r="J33" s="401"/>
      <c r="K33" s="315" t="b">
        <v>0</v>
      </c>
      <c r="L33" s="310">
        <f>IF(K33=TRUE,"○","")</f>
      </c>
      <c r="M33" s="508">
        <f>IF(L33="○",A33,"")</f>
      </c>
      <c r="N33" s="312"/>
      <c r="O33" s="359"/>
      <c r="P33" s="363"/>
      <c r="Q33" s="9"/>
      <c r="R33" s="10"/>
      <c r="S33" s="484"/>
      <c r="T33" s="485" t="s">
        <v>202</v>
      </c>
      <c r="U33" s="485"/>
      <c r="V33" s="485"/>
      <c r="W33" s="486"/>
      <c r="X33" s="497"/>
      <c r="Y33" s="448"/>
      <c r="Z33" s="448"/>
      <c r="AA33" s="505"/>
      <c r="AB33" s="501"/>
      <c r="AC33" s="69"/>
      <c r="AD33" s="9"/>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c r="A34" s="446"/>
      <c r="B34" s="407"/>
      <c r="C34" s="411"/>
      <c r="D34" s="413"/>
      <c r="E34" s="141"/>
      <c r="F34" s="79"/>
      <c r="G34" s="79"/>
      <c r="H34" s="79"/>
      <c r="I34" s="376"/>
      <c r="J34" s="401"/>
      <c r="K34" s="316"/>
      <c r="L34" s="314"/>
      <c r="M34" s="510"/>
      <c r="N34" s="313"/>
      <c r="O34" s="359"/>
      <c r="P34" s="363"/>
      <c r="Q34" s="9"/>
      <c r="R34" s="10"/>
      <c r="S34" s="483">
        <v>3</v>
      </c>
      <c r="T34" s="492" t="s">
        <v>204</v>
      </c>
      <c r="U34" s="492"/>
      <c r="V34" s="492"/>
      <c r="W34" s="493"/>
      <c r="X34" s="496">
        <v>3</v>
      </c>
      <c r="Y34" s="447"/>
      <c r="Z34" s="447">
        <v>2</v>
      </c>
      <c r="AA34" s="504">
        <v>1</v>
      </c>
      <c r="AB34" s="500"/>
      <c r="AC34" s="69"/>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thickBot="1">
      <c r="A35" s="433">
        <f>IF(C35=TRUE,"⑭",14)</f>
        <v>14</v>
      </c>
      <c r="B35" s="408">
        <f>IF(D35=TRUE,"⑭",14)</f>
        <v>14</v>
      </c>
      <c r="C35" s="410"/>
      <c r="D35" s="412" t="b">
        <v>0</v>
      </c>
      <c r="E35" s="140"/>
      <c r="F35" s="80"/>
      <c r="G35" s="80"/>
      <c r="H35" s="80"/>
      <c r="I35" s="375"/>
      <c r="J35" s="370"/>
      <c r="K35" s="315" t="b">
        <v>0</v>
      </c>
      <c r="L35" s="310">
        <f>IF(K35=TRUE,"○","")</f>
      </c>
      <c r="M35" s="508">
        <f>IF(L35="○",A35,"")</f>
      </c>
      <c r="N35" s="312"/>
      <c r="O35" s="331"/>
      <c r="P35" s="360"/>
      <c r="Q35" s="9"/>
      <c r="R35" s="10"/>
      <c r="S35" s="484"/>
      <c r="T35" s="485" t="s">
        <v>203</v>
      </c>
      <c r="U35" s="485"/>
      <c r="V35" s="485"/>
      <c r="W35" s="486"/>
      <c r="X35" s="497"/>
      <c r="Y35" s="448"/>
      <c r="Z35" s="448"/>
      <c r="AA35" s="505"/>
      <c r="AB35" s="501"/>
      <c r="AC35" s="69"/>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c r="A36" s="434"/>
      <c r="B36" s="409"/>
      <c r="C36" s="411"/>
      <c r="D36" s="413"/>
      <c r="E36" s="141"/>
      <c r="F36" s="79"/>
      <c r="G36" s="79"/>
      <c r="H36" s="79"/>
      <c r="I36" s="376"/>
      <c r="J36" s="371"/>
      <c r="K36" s="316"/>
      <c r="L36" s="314"/>
      <c r="M36" s="510"/>
      <c r="N36" s="313"/>
      <c r="O36" s="332"/>
      <c r="P36" s="361"/>
      <c r="Q36" s="9"/>
      <c r="R36" s="10"/>
      <c r="S36" s="483">
        <v>4</v>
      </c>
      <c r="T36" s="492" t="s">
        <v>205</v>
      </c>
      <c r="U36" s="492"/>
      <c r="V36" s="492"/>
      <c r="W36" s="493"/>
      <c r="X36" s="496">
        <v>2</v>
      </c>
      <c r="Y36" s="447" t="s">
        <v>66</v>
      </c>
      <c r="Z36" s="447"/>
      <c r="AA36" s="504">
        <v>2</v>
      </c>
      <c r="AB36" s="500"/>
      <c r="AC36" s="69"/>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thickBot="1">
      <c r="A37" s="446">
        <f>IF(C37=TRUE,"⑮",15)</f>
        <v>15</v>
      </c>
      <c r="B37" s="407">
        <f>IF(D37=TRUE,"⑮",15)</f>
        <v>15</v>
      </c>
      <c r="C37" s="410"/>
      <c r="D37" s="412" t="b">
        <v>0</v>
      </c>
      <c r="E37" s="140"/>
      <c r="F37" s="80"/>
      <c r="G37" s="80"/>
      <c r="H37" s="80"/>
      <c r="I37" s="375"/>
      <c r="J37" s="401"/>
      <c r="K37" s="315" t="b">
        <v>0</v>
      </c>
      <c r="L37" s="310">
        <f>IF(K37=TRUE,"○","")</f>
      </c>
      <c r="M37" s="508">
        <f>IF(L37="○",A37,"")</f>
      </c>
      <c r="N37" s="312"/>
      <c r="O37" s="359"/>
      <c r="P37" s="363"/>
      <c r="Q37" s="9"/>
      <c r="R37" s="10"/>
      <c r="S37" s="484"/>
      <c r="T37" s="485" t="s">
        <v>206</v>
      </c>
      <c r="U37" s="485"/>
      <c r="V37" s="485"/>
      <c r="W37" s="486"/>
      <c r="X37" s="497"/>
      <c r="Y37" s="448"/>
      <c r="Z37" s="448"/>
      <c r="AA37" s="505"/>
      <c r="AB37" s="501"/>
      <c r="AC37" s="69"/>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c r="A38" s="446"/>
      <c r="B38" s="407"/>
      <c r="C38" s="411"/>
      <c r="D38" s="413"/>
      <c r="E38" s="141"/>
      <c r="F38" s="79"/>
      <c r="G38" s="79"/>
      <c r="H38" s="79"/>
      <c r="I38" s="376"/>
      <c r="J38" s="401"/>
      <c r="K38" s="316"/>
      <c r="L38" s="314"/>
      <c r="M38" s="510"/>
      <c r="N38" s="313"/>
      <c r="O38" s="359"/>
      <c r="P38" s="363"/>
      <c r="Q38" s="9"/>
      <c r="R38" s="10"/>
      <c r="S38" s="483">
        <v>5</v>
      </c>
      <c r="T38" s="498"/>
      <c r="U38" s="498"/>
      <c r="V38" s="498"/>
      <c r="W38" s="499"/>
      <c r="X38" s="496"/>
      <c r="Y38" s="447"/>
      <c r="Z38" s="447"/>
      <c r="AA38" s="504"/>
      <c r="AB38" s="500"/>
      <c r="AC38" s="69"/>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thickBot="1">
      <c r="A39" s="433">
        <f>IF(C39=TRUE,"⑯",16)</f>
        <v>16</v>
      </c>
      <c r="B39" s="408">
        <f>IF(D39=TRUE,"⑯",16)</f>
        <v>16</v>
      </c>
      <c r="C39" s="410"/>
      <c r="D39" s="412" t="b">
        <v>0</v>
      </c>
      <c r="E39" s="140"/>
      <c r="F39" s="80"/>
      <c r="G39" s="80"/>
      <c r="H39" s="80"/>
      <c r="I39" s="375"/>
      <c r="J39" s="370"/>
      <c r="K39" s="315" t="b">
        <v>0</v>
      </c>
      <c r="L39" s="310">
        <f>IF(K39=TRUE,"○","")</f>
      </c>
      <c r="M39" s="508">
        <f>IF(L39="○",A39,"")</f>
      </c>
      <c r="N39" s="312"/>
      <c r="O39" s="331"/>
      <c r="P39" s="360"/>
      <c r="Q39" s="9"/>
      <c r="R39" s="10"/>
      <c r="S39" s="484"/>
      <c r="T39" s="494"/>
      <c r="U39" s="494"/>
      <c r="V39" s="494"/>
      <c r="W39" s="495"/>
      <c r="X39" s="497"/>
      <c r="Y39" s="448"/>
      <c r="Z39" s="448"/>
      <c r="AA39" s="505"/>
      <c r="AB39" s="501"/>
      <c r="AC39" s="69"/>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c r="A40" s="434"/>
      <c r="B40" s="409"/>
      <c r="C40" s="411"/>
      <c r="D40" s="413"/>
      <c r="E40" s="141"/>
      <c r="F40" s="84"/>
      <c r="G40" s="84"/>
      <c r="H40" s="84"/>
      <c r="I40" s="376"/>
      <c r="J40" s="371"/>
      <c r="K40" s="316"/>
      <c r="L40" s="314"/>
      <c r="M40" s="510"/>
      <c r="N40" s="313"/>
      <c r="O40" s="332"/>
      <c r="P40" s="361"/>
      <c r="Q40" s="9"/>
      <c r="R40" s="10"/>
      <c r="S40" s="483">
        <v>6</v>
      </c>
      <c r="T40" s="498"/>
      <c r="U40" s="498"/>
      <c r="V40" s="498"/>
      <c r="W40" s="499"/>
      <c r="X40" s="496"/>
      <c r="Y40" s="447"/>
      <c r="Z40" s="447"/>
      <c r="AA40" s="504"/>
      <c r="AB40" s="500"/>
      <c r="AC40" s="69"/>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433">
        <f>IF(C41=TRUE,"⑰",17)</f>
        <v>17</v>
      </c>
      <c r="B41" s="408">
        <f>IF(D41=TRUE,"⑰",17)</f>
        <v>17</v>
      </c>
      <c r="C41" s="410"/>
      <c r="D41" s="412" t="b">
        <v>0</v>
      </c>
      <c r="E41" s="140"/>
      <c r="F41" s="85"/>
      <c r="G41" s="85"/>
      <c r="H41" s="85"/>
      <c r="I41" s="375"/>
      <c r="J41" s="370"/>
      <c r="K41" s="315" t="b">
        <v>0</v>
      </c>
      <c r="L41" s="310">
        <f>IF(K41=TRUE,"○","")</f>
      </c>
      <c r="M41" s="508">
        <f>IF(L41="○",A41,"")</f>
      </c>
      <c r="N41" s="312"/>
      <c r="O41" s="331"/>
      <c r="P41" s="360"/>
      <c r="Q41" s="9"/>
      <c r="R41" s="10"/>
      <c r="S41" s="484"/>
      <c r="T41" s="494"/>
      <c r="U41" s="494"/>
      <c r="V41" s="494"/>
      <c r="W41" s="495"/>
      <c r="X41" s="497"/>
      <c r="Y41" s="448"/>
      <c r="Z41" s="448"/>
      <c r="AA41" s="505"/>
      <c r="AB41" s="501"/>
      <c r="AC41" s="69"/>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434"/>
      <c r="B42" s="409"/>
      <c r="C42" s="411"/>
      <c r="D42" s="413"/>
      <c r="E42" s="141"/>
      <c r="F42" s="79"/>
      <c r="G42" s="79"/>
      <c r="H42" s="79"/>
      <c r="I42" s="376"/>
      <c r="J42" s="371"/>
      <c r="K42" s="316"/>
      <c r="L42" s="314"/>
      <c r="M42" s="510"/>
      <c r="N42" s="313"/>
      <c r="O42" s="332"/>
      <c r="P42" s="361"/>
      <c r="Q42" s="9"/>
      <c r="R42" s="10"/>
      <c r="S42" s="7"/>
      <c r="T42" s="7"/>
      <c r="U42" s="7"/>
      <c r="V42" s="7"/>
      <c r="W42" s="7"/>
      <c r="X42" s="7"/>
      <c r="Y42" s="7"/>
      <c r="Z42" s="7"/>
      <c r="AA42" s="7"/>
      <c r="AB42" s="7"/>
      <c r="AC42" s="69"/>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433">
        <f>IF(C43=TRUE,"⑱",18)</f>
        <v>18</v>
      </c>
      <c r="B43" s="408">
        <f>IF(D43=TRUE,"⑱",18)</f>
        <v>18</v>
      </c>
      <c r="C43" s="410"/>
      <c r="D43" s="412" t="b">
        <v>0</v>
      </c>
      <c r="E43" s="140"/>
      <c r="F43" s="80"/>
      <c r="G43" s="80"/>
      <c r="H43" s="80"/>
      <c r="I43" s="375"/>
      <c r="J43" s="370"/>
      <c r="K43" s="315" t="b">
        <v>0</v>
      </c>
      <c r="L43" s="310">
        <f>IF(K43=TRUE,"○","")</f>
      </c>
      <c r="M43" s="508">
        <f>IF(L43="○",A43,"")</f>
      </c>
      <c r="N43" s="312"/>
      <c r="O43" s="331"/>
      <c r="P43" s="360"/>
      <c r="Q43" s="9"/>
      <c r="R43" s="10"/>
      <c r="S43" s="435" t="s">
        <v>68</v>
      </c>
      <c r="T43" s="436"/>
      <c r="U43" s="436"/>
      <c r="V43" s="436"/>
      <c r="W43" s="436"/>
      <c r="X43" s="436"/>
      <c r="Y43" s="436"/>
      <c r="Z43" s="436"/>
      <c r="AA43" s="436"/>
      <c r="AB43" s="436"/>
      <c r="AC43" s="69"/>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434"/>
      <c r="B44" s="409"/>
      <c r="C44" s="411"/>
      <c r="D44" s="413"/>
      <c r="E44" s="141"/>
      <c r="F44" s="79"/>
      <c r="G44" s="79"/>
      <c r="H44" s="79"/>
      <c r="I44" s="376"/>
      <c r="J44" s="371"/>
      <c r="K44" s="316"/>
      <c r="L44" s="314"/>
      <c r="M44" s="510"/>
      <c r="N44" s="313"/>
      <c r="O44" s="332"/>
      <c r="P44" s="361"/>
      <c r="Q44" s="9"/>
      <c r="R44" s="10"/>
      <c r="S44" s="435"/>
      <c r="T44" s="436"/>
      <c r="U44" s="436"/>
      <c r="V44" s="436"/>
      <c r="W44" s="436"/>
      <c r="X44" s="436"/>
      <c r="Y44" s="436"/>
      <c r="Z44" s="436"/>
      <c r="AA44" s="436"/>
      <c r="AB44" s="436"/>
      <c r="AC44" s="69"/>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433">
        <f>IF(C45=TRUE,"⑲",19)</f>
        <v>19</v>
      </c>
      <c r="B45" s="408">
        <f>IF(D45=TRUE,"⑲",19)</f>
        <v>19</v>
      </c>
      <c r="C45" s="410"/>
      <c r="D45" s="412" t="b">
        <v>0</v>
      </c>
      <c r="E45" s="140"/>
      <c r="F45" s="80"/>
      <c r="G45" s="80"/>
      <c r="H45" s="80"/>
      <c r="I45" s="375"/>
      <c r="J45" s="370"/>
      <c r="K45" s="315" t="b">
        <v>0</v>
      </c>
      <c r="L45" s="310">
        <f>IF(K45=TRUE,"○","")</f>
      </c>
      <c r="M45" s="508">
        <f>IF(L45="○",A45,"")</f>
      </c>
      <c r="N45" s="312"/>
      <c r="O45" s="331"/>
      <c r="P45" s="360"/>
      <c r="Q45" s="9"/>
      <c r="R45" s="10"/>
      <c r="S45" s="436"/>
      <c r="T45" s="436"/>
      <c r="U45" s="436"/>
      <c r="V45" s="436"/>
      <c r="W45" s="436"/>
      <c r="X45" s="436"/>
      <c r="Y45" s="436"/>
      <c r="Z45" s="436"/>
      <c r="AA45" s="436"/>
      <c r="AB45" s="436"/>
      <c r="AC45" s="69"/>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434"/>
      <c r="B46" s="409"/>
      <c r="C46" s="411"/>
      <c r="D46" s="413"/>
      <c r="E46" s="141"/>
      <c r="F46" s="79"/>
      <c r="G46" s="79"/>
      <c r="H46" s="79"/>
      <c r="I46" s="376"/>
      <c r="J46" s="371"/>
      <c r="K46" s="316"/>
      <c r="L46" s="314"/>
      <c r="M46" s="510"/>
      <c r="N46" s="313"/>
      <c r="O46" s="332"/>
      <c r="P46" s="361"/>
      <c r="Q46" s="9"/>
      <c r="R46" s="10"/>
      <c r="S46" s="436"/>
      <c r="T46" s="436"/>
      <c r="U46" s="436"/>
      <c r="V46" s="436"/>
      <c r="W46" s="436"/>
      <c r="X46" s="436"/>
      <c r="Y46" s="436"/>
      <c r="Z46" s="436"/>
      <c r="AA46" s="436"/>
      <c r="AB46" s="436"/>
      <c r="AC46" s="69"/>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433">
        <f>IF(C47=TRUE,"⑳",20)</f>
        <v>20</v>
      </c>
      <c r="B47" s="408">
        <f>IF(D47=TRUE,"⑳",20)</f>
        <v>20</v>
      </c>
      <c r="C47" s="410"/>
      <c r="D47" s="412" t="b">
        <v>0</v>
      </c>
      <c r="E47" s="140"/>
      <c r="F47" s="80"/>
      <c r="G47" s="80"/>
      <c r="H47" s="83"/>
      <c r="I47" s="375"/>
      <c r="J47" s="370"/>
      <c r="K47" s="315" t="b">
        <v>0</v>
      </c>
      <c r="L47" s="310">
        <f>IF(K47=TRUE,"○","")</f>
      </c>
      <c r="M47" s="508">
        <f>IF(L47="○",A47,"")</f>
      </c>
      <c r="N47" s="312"/>
      <c r="O47" s="331"/>
      <c r="P47" s="360"/>
      <c r="Q47" s="9"/>
      <c r="R47" s="10"/>
      <c r="S47" s="436"/>
      <c r="T47" s="436"/>
      <c r="U47" s="436"/>
      <c r="V47" s="436"/>
      <c r="W47" s="436"/>
      <c r="X47" s="436"/>
      <c r="Y47" s="436"/>
      <c r="Z47" s="436"/>
      <c r="AA47" s="436"/>
      <c r="AB47" s="436"/>
      <c r="AC47" s="69"/>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thickBot="1">
      <c r="A48" s="480"/>
      <c r="B48" s="482"/>
      <c r="C48" s="481"/>
      <c r="D48" s="415"/>
      <c r="E48" s="142"/>
      <c r="F48" s="86"/>
      <c r="G48" s="86"/>
      <c r="H48" s="87"/>
      <c r="I48" s="402"/>
      <c r="J48" s="403"/>
      <c r="K48" s="405"/>
      <c r="L48" s="311"/>
      <c r="M48" s="509"/>
      <c r="N48" s="343"/>
      <c r="O48" s="404"/>
      <c r="P48" s="414"/>
      <c r="Q48" s="9"/>
      <c r="R48" s="10"/>
      <c r="S48" s="436"/>
      <c r="T48" s="436"/>
      <c r="U48" s="436"/>
      <c r="V48" s="436"/>
      <c r="W48" s="436"/>
      <c r="X48" s="436"/>
      <c r="Y48" s="436"/>
      <c r="Z48" s="436"/>
      <c r="AA48" s="436"/>
      <c r="AB48" s="436"/>
      <c r="AC48" s="69"/>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2:82" ht="10.5" customHeight="1">
      <c r="B49" s="7"/>
      <c r="C49" s="7"/>
      <c r="D49" s="7"/>
      <c r="E49" s="7"/>
      <c r="F49" s="7"/>
      <c r="G49" s="7"/>
      <c r="H49" s="7"/>
      <c r="I49" s="7"/>
      <c r="J49" s="7"/>
      <c r="K49" s="7"/>
      <c r="L49" s="7"/>
      <c r="M49" s="7"/>
      <c r="N49" s="7"/>
      <c r="O49" s="7"/>
      <c r="P49" s="7"/>
      <c r="Q49" s="7"/>
      <c r="R49" s="10"/>
      <c r="S49" s="436"/>
      <c r="T49" s="436"/>
      <c r="U49" s="436"/>
      <c r="V49" s="436"/>
      <c r="W49" s="436"/>
      <c r="X49" s="436"/>
      <c r="Y49" s="436"/>
      <c r="Z49" s="436"/>
      <c r="AA49" s="436"/>
      <c r="AB49" s="436"/>
      <c r="AC49" s="69"/>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9"/>
      <c r="S50" s="436"/>
      <c r="T50" s="436"/>
      <c r="U50" s="436"/>
      <c r="V50" s="436"/>
      <c r="W50" s="436"/>
      <c r="X50" s="436"/>
      <c r="Y50" s="436"/>
      <c r="Z50" s="436"/>
      <c r="AA50" s="436"/>
      <c r="AB50" s="436"/>
      <c r="AC50" s="9"/>
      <c r="AD50" s="9"/>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7"/>
      <c r="S51" s="9"/>
      <c r="T51" s="9"/>
      <c r="U51" s="9"/>
      <c r="V51" s="9"/>
      <c r="W51" s="9"/>
      <c r="X51" s="9"/>
      <c r="Y51" s="9"/>
      <c r="Z51" s="9"/>
      <c r="AA51" s="9"/>
      <c r="AB51" s="9"/>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hidden="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hidden="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ht="10.5" customHeight="1" hidden="1">
      <c r="B59" s="7"/>
      <c r="C59" s="7"/>
      <c r="D59" s="7"/>
      <c r="E59" s="7"/>
      <c r="F59" s="7"/>
      <c r="G59" s="7"/>
      <c r="H59" s="7"/>
      <c r="I59" s="7"/>
      <c r="J59" s="7"/>
      <c r="K59" s="7"/>
      <c r="L59" s="7"/>
      <c r="M59" s="7"/>
      <c r="N59" s="7"/>
      <c r="O59" s="7"/>
      <c r="P59" s="7"/>
      <c r="Q59" s="7"/>
      <c r="R59" s="7"/>
      <c r="S59" s="9"/>
      <c r="T59" s="9"/>
      <c r="U59" s="9"/>
      <c r="V59" s="9"/>
      <c r="W59" s="9"/>
      <c r="X59" s="9"/>
      <c r="Y59" s="9"/>
      <c r="Z59" s="9"/>
      <c r="AA59" s="9"/>
      <c r="AB59" s="9"/>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2:82" ht="10.5" customHeight="1" hidden="1">
      <c r="B60" s="7"/>
      <c r="C60" s="7"/>
      <c r="D60" s="7"/>
      <c r="E60" s="7"/>
      <c r="F60" s="7"/>
      <c r="G60" s="7"/>
      <c r="H60" s="7"/>
      <c r="I60" s="7"/>
      <c r="J60" s="7"/>
      <c r="K60" s="7"/>
      <c r="L60" s="7"/>
      <c r="M60" s="7"/>
      <c r="N60" s="7"/>
      <c r="O60" s="7"/>
      <c r="P60" s="7"/>
      <c r="Q60" s="7"/>
      <c r="R60" s="7"/>
      <c r="S60" s="9"/>
      <c r="T60" s="9"/>
      <c r="U60" s="9"/>
      <c r="V60" s="9"/>
      <c r="W60" s="9"/>
      <c r="X60" s="9"/>
      <c r="Y60" s="9"/>
      <c r="Z60" s="9"/>
      <c r="AA60" s="9"/>
      <c r="AB60" s="9"/>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2:82" ht="10.5" customHeight="1" hidden="1">
      <c r="B61" s="7"/>
      <c r="C61" s="7"/>
      <c r="D61" s="7"/>
      <c r="E61" s="7"/>
      <c r="F61" s="7"/>
      <c r="G61" s="7"/>
      <c r="H61" s="7"/>
      <c r="I61" s="7"/>
      <c r="J61" s="7"/>
      <c r="K61" s="7"/>
      <c r="L61" s="7"/>
      <c r="M61" s="7"/>
      <c r="N61" s="7"/>
      <c r="O61" s="7"/>
      <c r="P61" s="7"/>
      <c r="Q61" s="7"/>
      <c r="R61" s="7"/>
      <c r="S61" s="9"/>
      <c r="T61" s="9"/>
      <c r="U61" s="9"/>
      <c r="V61" s="9"/>
      <c r="W61" s="9"/>
      <c r="X61" s="9"/>
      <c r="Y61" s="9"/>
      <c r="Z61" s="9"/>
      <c r="AA61" s="9"/>
      <c r="AB61" s="9"/>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62" spans="2:82" ht="10.5" customHeight="1" hidden="1">
      <c r="B62" s="7"/>
      <c r="C62" s="7"/>
      <c r="D62" s="7"/>
      <c r="E62" s="7"/>
      <c r="F62" s="7"/>
      <c r="G62" s="7"/>
      <c r="H62" s="7"/>
      <c r="I62" s="7"/>
      <c r="J62" s="7"/>
      <c r="K62" s="7"/>
      <c r="L62" s="7"/>
      <c r="M62" s="7"/>
      <c r="N62" s="7"/>
      <c r="O62" s="7"/>
      <c r="P62" s="7"/>
      <c r="Q62" s="7"/>
      <c r="R62" s="7"/>
      <c r="S62" s="9"/>
      <c r="T62" s="9"/>
      <c r="U62" s="9"/>
      <c r="V62" s="9"/>
      <c r="W62" s="9"/>
      <c r="X62" s="9"/>
      <c r="Y62" s="9"/>
      <c r="Z62" s="9"/>
      <c r="AA62" s="9"/>
      <c r="AB62" s="9"/>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row>
    <row r="63" spans="2:82" ht="10.5" customHeight="1" hidden="1">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row>
    <row r="64" spans="2:82" ht="10.5" customHeight="1" hidden="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row>
    <row r="65" spans="2:82" ht="10.5" customHeight="1" hidden="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row>
    <row r="66" spans="2:82" ht="10.5" customHeight="1" hidden="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row>
    <row r="67" spans="2:82" ht="10.5" customHeight="1" hidden="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row>
    <row r="68" spans="2:82" ht="10.5" customHeight="1" hidden="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row>
    <row r="69" spans="2:82" ht="10.5" customHeight="1" hidden="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row>
    <row r="70" spans="2:82" s="188" customFormat="1" ht="10.5" customHeight="1" hidden="1">
      <c r="B70" s="187"/>
      <c r="C70" s="187"/>
      <c r="D70" s="187"/>
      <c r="E70" s="187" t="s">
        <v>120</v>
      </c>
      <c r="F70" s="187">
        <f>F6</f>
        <v>0</v>
      </c>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row>
    <row r="71" spans="2:82" s="188" customFormat="1" ht="16.5" customHeight="1" hidden="1">
      <c r="B71" s="187"/>
      <c r="C71" s="187"/>
      <c r="D71" s="187"/>
      <c r="E71" s="187" t="s">
        <v>31</v>
      </c>
      <c r="F71" s="187">
        <f>F4</f>
        <v>0</v>
      </c>
      <c r="G71" s="187"/>
      <c r="H71" s="187"/>
      <c r="I71" s="187"/>
      <c r="J71" s="187"/>
      <c r="K71" s="187"/>
      <c r="L71" s="187"/>
      <c r="M71" s="187"/>
      <c r="N71" s="187"/>
      <c r="O71" s="187"/>
      <c r="P71" s="187"/>
      <c r="Q71" s="308" t="s">
        <v>93</v>
      </c>
      <c r="R71" s="309"/>
      <c r="S71" s="309"/>
      <c r="T71" s="309"/>
      <c r="U71" s="309"/>
      <c r="V71" s="309"/>
      <c r="W71" s="309"/>
      <c r="X71" s="309"/>
      <c r="Y71" s="309"/>
      <c r="Z71" s="309"/>
      <c r="AA71" s="309"/>
      <c r="AB71" s="309"/>
      <c r="AC71" s="309"/>
      <c r="AD71" s="309"/>
      <c r="AE71" s="309"/>
      <c r="AF71" s="309"/>
      <c r="AG71" s="309"/>
      <c r="AH71" s="309"/>
      <c r="AI71" s="309"/>
      <c r="AJ71" s="309"/>
      <c r="AK71" s="309"/>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row>
    <row r="72" spans="2:89" s="188" customFormat="1" ht="19.5" customHeight="1" hidden="1">
      <c r="B72" s="47" t="s">
        <v>56</v>
      </c>
      <c r="C72" s="47"/>
      <c r="D72" s="47"/>
      <c r="E72" s="47" t="s">
        <v>57</v>
      </c>
      <c r="F72" s="47" t="s">
        <v>167</v>
      </c>
      <c r="G72" s="47" t="s">
        <v>44</v>
      </c>
      <c r="H72" s="47" t="s">
        <v>58</v>
      </c>
      <c r="I72" s="47" t="s">
        <v>33</v>
      </c>
      <c r="J72" s="341" t="s">
        <v>92</v>
      </c>
      <c r="K72" s="342"/>
      <c r="L72" s="47"/>
      <c r="M72" s="47" t="s">
        <v>59</v>
      </c>
      <c r="N72" s="47"/>
      <c r="O72" s="47"/>
      <c r="P72" s="47" t="s">
        <v>60</v>
      </c>
      <c r="Q72" s="47"/>
      <c r="R72" s="47">
        <v>1</v>
      </c>
      <c r="S72" s="47" t="s">
        <v>61</v>
      </c>
      <c r="T72" s="47">
        <v>2</v>
      </c>
      <c r="U72" s="47" t="s">
        <v>61</v>
      </c>
      <c r="V72" s="47">
        <v>3</v>
      </c>
      <c r="W72" s="47" t="s">
        <v>61</v>
      </c>
      <c r="X72" s="47">
        <v>4</v>
      </c>
      <c r="Y72" s="47" t="s">
        <v>61</v>
      </c>
      <c r="Z72" s="47">
        <v>5</v>
      </c>
      <c r="AA72" s="47" t="s">
        <v>61</v>
      </c>
      <c r="AB72" s="47">
        <v>6</v>
      </c>
      <c r="AC72" s="47" t="s">
        <v>61</v>
      </c>
      <c r="AD72" s="47">
        <v>7</v>
      </c>
      <c r="AE72" s="47" t="s">
        <v>61</v>
      </c>
      <c r="AF72" s="47">
        <v>8</v>
      </c>
      <c r="AG72" s="47" t="s">
        <v>61</v>
      </c>
      <c r="AH72" s="47">
        <v>9</v>
      </c>
      <c r="AI72" s="47" t="s">
        <v>61</v>
      </c>
      <c r="AJ72" s="47">
        <v>10</v>
      </c>
      <c r="AK72" s="47" t="s">
        <v>61</v>
      </c>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c r="BX72" s="187"/>
      <c r="BY72" s="187"/>
      <c r="BZ72" s="187"/>
      <c r="CA72" s="187"/>
      <c r="CB72" s="187"/>
      <c r="CC72" s="187"/>
      <c r="CD72" s="187"/>
      <c r="CE72" s="187"/>
      <c r="CF72" s="187"/>
      <c r="CG72" s="187"/>
      <c r="CH72" s="187"/>
      <c r="CI72" s="187"/>
      <c r="CJ72" s="187"/>
      <c r="CK72" s="187"/>
    </row>
    <row r="73" spans="2:83" s="188" customFormat="1" ht="10.5" customHeight="1" hidden="1">
      <c r="B73" s="47">
        <v>1</v>
      </c>
      <c r="C73" s="47"/>
      <c r="D73" s="47"/>
      <c r="E73" s="47">
        <f>IF(E10="","",E10)</f>
      </c>
      <c r="F73" s="47">
        <f>IF(E73="","",1)</f>
      </c>
      <c r="G73" s="47">
        <f>IF(E9="","",E9)</f>
      </c>
      <c r="H73" s="47">
        <f>IF(I9=0,"",I9)</f>
      </c>
      <c r="I73" s="47">
        <f>L9</f>
      </c>
      <c r="J73" s="47">
        <f>IF(I73="","",B73)</f>
      </c>
      <c r="K73" s="47">
        <f aca="true" t="shared" si="0" ref="K73:K92">IF(J73="","",RANK(J73,$J$73:$J$92,1))</f>
      </c>
      <c r="L73" s="47"/>
      <c r="M73" s="47">
        <f>N9</f>
        <v>0</v>
      </c>
      <c r="N73" s="47"/>
      <c r="O73" s="47">
        <f>IF(M73=0,"",VLOOKUP(M73,$B$116:$C$126,2))</f>
      </c>
      <c r="P73" s="47">
        <f>O9</f>
        <v>0</v>
      </c>
      <c r="Q73" s="47">
        <f>IF(P73=0,"",VLOOKUP(P73,$B$116:$C$126,2))</f>
      </c>
      <c r="R73" s="47">
        <f aca="true" t="shared" si="1" ref="R73:R92">IF($P73=1,$B73,"")</f>
      </c>
      <c r="S73" s="47">
        <f>IF(R73="","",RANK(R73,$R$73:$R$92,1))</f>
      </c>
      <c r="T73" s="47">
        <f>IF($P73=2,$B73,"")</f>
      </c>
      <c r="U73" s="47">
        <f>IF(T73="","",RANK(T73,$T$73:$T$92,1))</f>
      </c>
      <c r="V73" s="47">
        <f aca="true" t="shared" si="2" ref="V73:V92">IF($P73=3,$B73,"")</f>
      </c>
      <c r="W73" s="47">
        <f aca="true" t="shared" si="3" ref="W73:W92">IF(V73="","",RANK(V73,$V$73:$V$92,1))</f>
      </c>
      <c r="X73" s="47">
        <f aca="true" t="shared" si="4" ref="X73:X92">IF($P73=4,$B73,"")</f>
      </c>
      <c r="Y73" s="47">
        <f aca="true" t="shared" si="5" ref="Y73:Y92">IF(X73="","",RANK(X73,$X$73:$X$92,1))</f>
      </c>
      <c r="Z73" s="47">
        <f aca="true" t="shared" si="6" ref="Z73:Z92">IF($P73=5,$B73,"")</f>
      </c>
      <c r="AA73" s="47">
        <f aca="true" t="shared" si="7" ref="AA73:AA92">IF(Z73="","",RANK(Z73,$Z$73:$Z$92,1))</f>
      </c>
      <c r="AB73" s="47">
        <f aca="true" t="shared" si="8" ref="AB73:AB92">IF($P73=6,$B73,"")</f>
      </c>
      <c r="AC73" s="47">
        <f>IF(AB73="","",RANK(AB73,$AB$73:$AB$92,1))</f>
      </c>
      <c r="AD73" s="47">
        <f>IF($P73=7,$B73,"")</f>
      </c>
      <c r="AE73" s="47">
        <f>IF(AD73="","",RANK(AD73,$AD$73:$AD$92,1))</f>
      </c>
      <c r="AF73" s="47">
        <f>IF($P73=8,$B73,"")</f>
      </c>
      <c r="AG73" s="47">
        <f>IF(AF73="","",RANK(AF73,$AF$73:$AF$92,1))</f>
      </c>
      <c r="AH73" s="47">
        <f>IF($P73=9,$B73,"")</f>
      </c>
      <c r="AI73" s="47">
        <f>IF(AH73="","",RANK(AH73,$AH$73:$AH$92,1))</f>
      </c>
      <c r="AJ73" s="47">
        <f>IF($P73=10,$B73,"")</f>
      </c>
      <c r="AK73" s="47">
        <f>IF(AJ73="","",RANK(AJ73,$AJ$73:$AJ$92,1))</f>
      </c>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row>
    <row r="74" spans="2:83" s="188" customFormat="1" ht="10.5" customHeight="1" hidden="1">
      <c r="B74" s="47">
        <v>2</v>
      </c>
      <c r="C74" s="47"/>
      <c r="D74" s="47"/>
      <c r="E74" s="47">
        <f>IF(E12="","",E12)</f>
      </c>
      <c r="F74" s="47">
        <f aca="true" t="shared" si="9" ref="F74:F92">IF(E74="","",1)</f>
      </c>
      <c r="G74" s="47">
        <f>IF(E11="","",E11)</f>
      </c>
      <c r="H74" s="47">
        <f>IF(I11=0,"",I11)</f>
      </c>
      <c r="I74" s="47">
        <f>L11</f>
      </c>
      <c r="J74" s="47">
        <f aca="true" t="shared" si="10" ref="J74:J92">IF(I74="","",B74)</f>
      </c>
      <c r="K74" s="47">
        <f t="shared" si="0"/>
      </c>
      <c r="L74" s="47"/>
      <c r="M74" s="47">
        <f>N11</f>
        <v>0</v>
      </c>
      <c r="N74" s="47"/>
      <c r="O74" s="47">
        <f aca="true" t="shared" si="11" ref="O74:O92">IF(M74=0,"",VLOOKUP(M74,$B$116:$C$126,2))</f>
      </c>
      <c r="P74" s="47">
        <f>O11</f>
        <v>0</v>
      </c>
      <c r="Q74" s="47">
        <f aca="true" t="shared" si="12" ref="Q74:Q92">IF(P74=0,"",VLOOKUP(P74,$B$116:$C$126,2))</f>
      </c>
      <c r="R74" s="47">
        <f t="shared" si="1"/>
      </c>
      <c r="S74" s="47">
        <f>IF(R74="","",RANK(R74,$R$73:$R$92,1))</f>
      </c>
      <c r="T74" s="47">
        <f>IF($P74=2,$B74,"")</f>
      </c>
      <c r="U74" s="47">
        <f aca="true" t="shared" si="13" ref="U74:U92">IF(T74="","",RANK(T74,$T$73:$T$92,1))</f>
      </c>
      <c r="V74" s="47">
        <f t="shared" si="2"/>
      </c>
      <c r="W74" s="47">
        <f t="shared" si="3"/>
      </c>
      <c r="X74" s="47">
        <f t="shared" si="4"/>
      </c>
      <c r="Y74" s="47">
        <f t="shared" si="5"/>
      </c>
      <c r="Z74" s="47">
        <f t="shared" si="6"/>
      </c>
      <c r="AA74" s="47">
        <f t="shared" si="7"/>
      </c>
      <c r="AB74" s="47">
        <f>IF($P74=6,$B74,"")</f>
      </c>
      <c r="AC74" s="47">
        <f>IF(AB74="","",RANK(AB74,$AB$73:$AB$92,1))</f>
      </c>
      <c r="AD74" s="47">
        <f aca="true" t="shared" si="14" ref="AD74:AD92">IF($P74=7,$B74,"")</f>
      </c>
      <c r="AE74" s="47">
        <f aca="true" t="shared" si="15" ref="AE74:AE92">IF(AD74="","",RANK(AD74,$AD$73:$AD$92,1))</f>
      </c>
      <c r="AF74" s="47">
        <f aca="true" t="shared" si="16" ref="AF74:AF92">IF($P74=8,$B74,"")</f>
      </c>
      <c r="AG74" s="47">
        <f aca="true" t="shared" si="17" ref="AG74:AG92">IF(AF74="","",RANK(AF74,$AF$73:$AF$92,1))</f>
      </c>
      <c r="AH74" s="47">
        <f aca="true" t="shared" si="18" ref="AH74:AH92">IF($P74=9,$B74,"")</f>
      </c>
      <c r="AI74" s="47">
        <f aca="true" t="shared" si="19" ref="AI74:AI92">IF(AH74="","",RANK(AH74,$AH$73:$AH$92,1))</f>
      </c>
      <c r="AJ74" s="47">
        <f aca="true" t="shared" si="20" ref="AJ74:AJ92">IF($P74=10,$B74,"")</f>
      </c>
      <c r="AK74" s="47">
        <f aca="true" t="shared" si="21" ref="AK74:AK92">IF(AJ74="","",RANK(AJ74,$AJ$73:$AJ$92,1))</f>
      </c>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row>
    <row r="75" spans="2:83" s="188" customFormat="1" ht="10.5" customHeight="1" hidden="1">
      <c r="B75" s="47">
        <v>3</v>
      </c>
      <c r="C75" s="47"/>
      <c r="D75" s="47"/>
      <c r="E75" s="47">
        <f>IF(E14="","",E14)</f>
      </c>
      <c r="F75" s="47">
        <f t="shared" si="9"/>
      </c>
      <c r="G75" s="47">
        <f>IF(E13="","",E13)</f>
      </c>
      <c r="H75" s="47">
        <f>IF(I13=0,"",I13)</f>
      </c>
      <c r="I75" s="47">
        <f>L13</f>
      </c>
      <c r="J75" s="47">
        <f t="shared" si="10"/>
      </c>
      <c r="K75" s="47">
        <f t="shared" si="0"/>
      </c>
      <c r="L75" s="47"/>
      <c r="M75" s="47">
        <f>N13</f>
        <v>0</v>
      </c>
      <c r="N75" s="47"/>
      <c r="O75" s="47">
        <f t="shared" si="11"/>
      </c>
      <c r="P75" s="47">
        <f>O13</f>
        <v>0</v>
      </c>
      <c r="Q75" s="47">
        <f t="shared" si="12"/>
      </c>
      <c r="R75" s="47">
        <f>IF($P75=1,$B75,"")</f>
      </c>
      <c r="S75" s="47">
        <f>IF(R75="","",RANK(R75,$R$73:$R$92,1))</f>
      </c>
      <c r="T75" s="47">
        <f aca="true" t="shared" si="22" ref="T75:T92">IF($P75=2,$B75,"")</f>
      </c>
      <c r="U75" s="47">
        <f>IF(T75="","",RANK(T75,$T$73:$T$92,1))</f>
      </c>
      <c r="V75" s="47">
        <f t="shared" si="2"/>
      </c>
      <c r="W75" s="47">
        <f t="shared" si="3"/>
      </c>
      <c r="X75" s="47">
        <f t="shared" si="4"/>
      </c>
      <c r="Y75" s="47">
        <f t="shared" si="5"/>
      </c>
      <c r="Z75" s="47">
        <f t="shared" si="6"/>
      </c>
      <c r="AA75" s="47">
        <f t="shared" si="7"/>
      </c>
      <c r="AB75" s="47">
        <f t="shared" si="8"/>
      </c>
      <c r="AC75" s="47">
        <f aca="true" t="shared" si="23" ref="AC75:AC92">IF(AB75="","",RANK(AB75,$AB$73:$AB$92,1))</f>
      </c>
      <c r="AD75" s="47">
        <f t="shared" si="14"/>
      </c>
      <c r="AE75" s="47">
        <f t="shared" si="15"/>
      </c>
      <c r="AF75" s="47">
        <f t="shared" si="16"/>
      </c>
      <c r="AG75" s="47">
        <f t="shared" si="17"/>
      </c>
      <c r="AH75" s="47">
        <f t="shared" si="18"/>
      </c>
      <c r="AI75" s="47">
        <f t="shared" si="19"/>
      </c>
      <c r="AJ75" s="47">
        <f t="shared" si="20"/>
      </c>
      <c r="AK75" s="47">
        <f t="shared" si="21"/>
      </c>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c r="CE75" s="187"/>
    </row>
    <row r="76" spans="2:83" s="188" customFormat="1" ht="10.5" customHeight="1" hidden="1">
      <c r="B76" s="47">
        <v>4</v>
      </c>
      <c r="C76" s="47"/>
      <c r="D76" s="47"/>
      <c r="E76" s="47">
        <f>IF(E16="","",E16)</f>
      </c>
      <c r="F76" s="47">
        <f t="shared" si="9"/>
      </c>
      <c r="G76" s="47">
        <f>IF(E15="","",E15)</f>
      </c>
      <c r="H76" s="47">
        <f>IF(I15=0,"",I15)</f>
      </c>
      <c r="I76" s="47">
        <f>L15</f>
      </c>
      <c r="J76" s="47">
        <f t="shared" si="10"/>
      </c>
      <c r="K76" s="47">
        <f t="shared" si="0"/>
      </c>
      <c r="L76" s="47"/>
      <c r="M76" s="47">
        <f>N15</f>
        <v>0</v>
      </c>
      <c r="N76" s="47"/>
      <c r="O76" s="47">
        <f t="shared" si="11"/>
      </c>
      <c r="P76" s="47">
        <f>O15</f>
        <v>0</v>
      </c>
      <c r="Q76" s="47">
        <f t="shared" si="12"/>
      </c>
      <c r="R76" s="47">
        <f t="shared" si="1"/>
      </c>
      <c r="S76" s="47">
        <f aca="true" t="shared" si="24" ref="S76:S92">IF(R76="","",RANK(R76,$R$73:$R$92,1))</f>
      </c>
      <c r="T76" s="47">
        <f>IF($P76=2,$B76,"")</f>
      </c>
      <c r="U76" s="47">
        <f>IF(T76="","",RANK(T76,$T$73:$T$92,1))</f>
      </c>
      <c r="V76" s="47">
        <f>IF($P76=3,$B76,"")</f>
      </c>
      <c r="W76" s="47">
        <f>IF(V76="","",RANK(V76,$V$73:$V$92,1))</f>
      </c>
      <c r="X76" s="47">
        <f t="shared" si="4"/>
      </c>
      <c r="Y76" s="47">
        <f t="shared" si="5"/>
      </c>
      <c r="Z76" s="47">
        <f t="shared" si="6"/>
      </c>
      <c r="AA76" s="47">
        <f t="shared" si="7"/>
      </c>
      <c r="AB76" s="47">
        <f t="shared" si="8"/>
      </c>
      <c r="AC76" s="47">
        <f t="shared" si="23"/>
      </c>
      <c r="AD76" s="47">
        <f t="shared" si="14"/>
      </c>
      <c r="AE76" s="47">
        <f t="shared" si="15"/>
      </c>
      <c r="AF76" s="47">
        <f t="shared" si="16"/>
      </c>
      <c r="AG76" s="47">
        <f t="shared" si="17"/>
      </c>
      <c r="AH76" s="47">
        <f t="shared" si="18"/>
      </c>
      <c r="AI76" s="47">
        <f t="shared" si="19"/>
      </c>
      <c r="AJ76" s="47">
        <f t="shared" si="20"/>
      </c>
      <c r="AK76" s="47">
        <f t="shared" si="21"/>
      </c>
      <c r="AL76" s="187"/>
      <c r="AM76" s="187"/>
      <c r="AN76" s="187"/>
      <c r="AO76" s="187"/>
      <c r="AP76" s="187"/>
      <c r="AQ76" s="187"/>
      <c r="AR76" s="187"/>
      <c r="AS76" s="187"/>
      <c r="AT76" s="187"/>
      <c r="AU76" s="187"/>
      <c r="AV76" s="187"/>
      <c r="AW76" s="187"/>
      <c r="AX76" s="187"/>
      <c r="AY76" s="187"/>
      <c r="AZ76" s="187"/>
      <c r="BA76" s="187"/>
      <c r="BB76" s="187"/>
      <c r="BC76" s="187"/>
      <c r="BD76" s="187"/>
      <c r="BE76" s="187"/>
      <c r="BF76" s="187"/>
      <c r="BG76" s="187"/>
      <c r="BH76" s="187"/>
      <c r="BI76" s="187"/>
      <c r="BJ76" s="187"/>
      <c r="BK76" s="187"/>
      <c r="BL76" s="187"/>
      <c r="BM76" s="187"/>
      <c r="BN76" s="187"/>
      <c r="BO76" s="187"/>
      <c r="BP76" s="187"/>
      <c r="BQ76" s="187"/>
      <c r="BR76" s="187"/>
      <c r="BS76" s="187"/>
      <c r="BT76" s="187"/>
      <c r="BU76" s="187"/>
      <c r="BV76" s="187"/>
      <c r="BW76" s="187"/>
      <c r="BX76" s="187"/>
      <c r="BY76" s="187"/>
      <c r="BZ76" s="187"/>
      <c r="CA76" s="187"/>
      <c r="CB76" s="187"/>
      <c r="CC76" s="187"/>
      <c r="CD76" s="187"/>
      <c r="CE76" s="187"/>
    </row>
    <row r="77" spans="2:83" s="188" customFormat="1" ht="10.5" customHeight="1" hidden="1">
      <c r="B77" s="47">
        <v>5</v>
      </c>
      <c r="C77" s="47"/>
      <c r="D77" s="47"/>
      <c r="E77" s="47">
        <f>IF(E18="","",E18)</f>
      </c>
      <c r="F77" s="47">
        <f t="shared" si="9"/>
      </c>
      <c r="G77" s="47">
        <f>IF(E17="","",E17)</f>
      </c>
      <c r="H77" s="47">
        <f>IF(I17=0,"",I17)</f>
      </c>
      <c r="I77" s="47">
        <f>L17</f>
      </c>
      <c r="J77" s="47">
        <f t="shared" si="10"/>
      </c>
      <c r="K77" s="47">
        <f t="shared" si="0"/>
      </c>
      <c r="L77" s="47"/>
      <c r="M77" s="47">
        <f>N17</f>
        <v>0</v>
      </c>
      <c r="N77" s="47"/>
      <c r="O77" s="47">
        <f t="shared" si="11"/>
      </c>
      <c r="P77" s="47">
        <f>O17</f>
        <v>0</v>
      </c>
      <c r="Q77" s="47">
        <f t="shared" si="12"/>
      </c>
      <c r="R77" s="47">
        <f t="shared" si="1"/>
      </c>
      <c r="S77" s="47">
        <f t="shared" si="24"/>
      </c>
      <c r="T77" s="47">
        <f t="shared" si="22"/>
      </c>
      <c r="U77" s="47">
        <f t="shared" si="13"/>
      </c>
      <c r="V77" s="47">
        <f t="shared" si="2"/>
      </c>
      <c r="W77" s="47">
        <f t="shared" si="3"/>
      </c>
      <c r="X77" s="47">
        <f t="shared" si="4"/>
      </c>
      <c r="Y77" s="47">
        <f t="shared" si="5"/>
      </c>
      <c r="Z77" s="47">
        <f t="shared" si="6"/>
      </c>
      <c r="AA77" s="47">
        <f t="shared" si="7"/>
      </c>
      <c r="AB77" s="47">
        <f t="shared" si="8"/>
      </c>
      <c r="AC77" s="47">
        <f t="shared" si="23"/>
      </c>
      <c r="AD77" s="47">
        <f t="shared" si="14"/>
      </c>
      <c r="AE77" s="47">
        <f t="shared" si="15"/>
      </c>
      <c r="AF77" s="47">
        <f t="shared" si="16"/>
      </c>
      <c r="AG77" s="47">
        <f t="shared" si="17"/>
      </c>
      <c r="AH77" s="47">
        <f t="shared" si="18"/>
      </c>
      <c r="AI77" s="47">
        <f t="shared" si="19"/>
      </c>
      <c r="AJ77" s="47">
        <f t="shared" si="20"/>
      </c>
      <c r="AK77" s="47">
        <f t="shared" si="21"/>
      </c>
      <c r="AL77" s="187"/>
      <c r="AM77" s="187"/>
      <c r="AN77" s="187"/>
      <c r="AO77" s="187"/>
      <c r="AP77" s="187"/>
      <c r="AQ77" s="187"/>
      <c r="AR77" s="187"/>
      <c r="AS77" s="187"/>
      <c r="AT77" s="187"/>
      <c r="AU77" s="187"/>
      <c r="AV77" s="187"/>
      <c r="AW77" s="187"/>
      <c r="AX77" s="187"/>
      <c r="AY77" s="187"/>
      <c r="AZ77" s="187"/>
      <c r="BA77" s="187"/>
      <c r="BB77" s="187"/>
      <c r="BC77" s="187"/>
      <c r="BD77" s="187"/>
      <c r="BE77" s="187"/>
      <c r="BF77" s="187"/>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187"/>
      <c r="CE77" s="187"/>
    </row>
    <row r="78" spans="2:83" s="188" customFormat="1" ht="10.5" customHeight="1" hidden="1">
      <c r="B78" s="47">
        <v>6</v>
      </c>
      <c r="C78" s="47"/>
      <c r="D78" s="47"/>
      <c r="E78" s="47">
        <f>IF(E20="","",E20)</f>
      </c>
      <c r="F78" s="47">
        <f t="shared" si="9"/>
      </c>
      <c r="G78" s="47">
        <f>IF(E19="","",E19)</f>
      </c>
      <c r="H78" s="47">
        <f>IF(I19=0,"",I19)</f>
      </c>
      <c r="I78" s="47">
        <f>L19</f>
      </c>
      <c r="J78" s="47">
        <f t="shared" si="10"/>
      </c>
      <c r="K78" s="47">
        <f t="shared" si="0"/>
      </c>
      <c r="L78" s="47"/>
      <c r="M78" s="47">
        <f>N19</f>
        <v>0</v>
      </c>
      <c r="N78" s="47"/>
      <c r="O78" s="47">
        <f t="shared" si="11"/>
      </c>
      <c r="P78" s="47">
        <f>O19</f>
        <v>0</v>
      </c>
      <c r="Q78" s="47">
        <f t="shared" si="12"/>
      </c>
      <c r="R78" s="47">
        <f t="shared" si="1"/>
      </c>
      <c r="S78" s="47">
        <f t="shared" si="24"/>
      </c>
      <c r="T78" s="47">
        <f t="shared" si="22"/>
      </c>
      <c r="U78" s="47">
        <f t="shared" si="13"/>
      </c>
      <c r="V78" s="47">
        <f t="shared" si="2"/>
      </c>
      <c r="W78" s="47">
        <f t="shared" si="3"/>
      </c>
      <c r="X78" s="47">
        <f t="shared" si="4"/>
      </c>
      <c r="Y78" s="47">
        <f t="shared" si="5"/>
      </c>
      <c r="Z78" s="47">
        <f t="shared" si="6"/>
      </c>
      <c r="AA78" s="47">
        <f t="shared" si="7"/>
      </c>
      <c r="AB78" s="47">
        <f t="shared" si="8"/>
      </c>
      <c r="AC78" s="47">
        <f t="shared" si="23"/>
      </c>
      <c r="AD78" s="47">
        <f t="shared" si="14"/>
      </c>
      <c r="AE78" s="47">
        <f t="shared" si="15"/>
      </c>
      <c r="AF78" s="47">
        <f t="shared" si="16"/>
      </c>
      <c r="AG78" s="47">
        <f t="shared" si="17"/>
      </c>
      <c r="AH78" s="47">
        <f t="shared" si="18"/>
      </c>
      <c r="AI78" s="47">
        <f t="shared" si="19"/>
      </c>
      <c r="AJ78" s="47">
        <f t="shared" si="20"/>
      </c>
      <c r="AK78" s="47">
        <f t="shared" si="21"/>
      </c>
      <c r="AL78" s="187"/>
      <c r="AM78" s="187"/>
      <c r="AN78" s="187"/>
      <c r="AO78" s="187"/>
      <c r="AP78" s="187"/>
      <c r="AQ78" s="187"/>
      <c r="AR78" s="187"/>
      <c r="AS78" s="187"/>
      <c r="AT78" s="187"/>
      <c r="AU78" s="187"/>
      <c r="AV78" s="187"/>
      <c r="AW78" s="187"/>
      <c r="AX78" s="187"/>
      <c r="AY78" s="187"/>
      <c r="AZ78" s="187"/>
      <c r="BA78" s="187"/>
      <c r="BB78" s="187"/>
      <c r="BC78" s="187"/>
      <c r="BD78" s="187"/>
      <c r="BE78" s="187"/>
      <c r="BF78" s="187"/>
      <c r="BG78" s="187"/>
      <c r="BH78" s="187"/>
      <c r="BI78" s="187"/>
      <c r="BJ78" s="187"/>
      <c r="BK78" s="187"/>
      <c r="BL78" s="187"/>
      <c r="BM78" s="187"/>
      <c r="BN78" s="187"/>
      <c r="BO78" s="187"/>
      <c r="BP78" s="187"/>
      <c r="BQ78" s="187"/>
      <c r="BR78" s="187"/>
      <c r="BS78" s="187"/>
      <c r="BT78" s="187"/>
      <c r="BU78" s="187"/>
      <c r="BV78" s="187"/>
      <c r="BW78" s="187"/>
      <c r="BX78" s="187"/>
      <c r="BY78" s="187"/>
      <c r="BZ78" s="187"/>
      <c r="CA78" s="187"/>
      <c r="CB78" s="187"/>
      <c r="CC78" s="187"/>
      <c r="CD78" s="187"/>
      <c r="CE78" s="187"/>
    </row>
    <row r="79" spans="2:83" s="188" customFormat="1" ht="10.5" customHeight="1" hidden="1">
      <c r="B79" s="47">
        <v>7</v>
      </c>
      <c r="C79" s="47"/>
      <c r="D79" s="47"/>
      <c r="E79" s="47">
        <f>IF(E22="","",E22)</f>
      </c>
      <c r="F79" s="47">
        <f t="shared" si="9"/>
      </c>
      <c r="G79" s="47">
        <f>IF(E21="","",E21)</f>
      </c>
      <c r="H79" s="47">
        <f>IF(I21=0,"",I21)</f>
      </c>
      <c r="I79" s="47">
        <f>L21</f>
      </c>
      <c r="J79" s="47">
        <f t="shared" si="10"/>
      </c>
      <c r="K79" s="47">
        <f t="shared" si="0"/>
      </c>
      <c r="L79" s="47"/>
      <c r="M79" s="47">
        <f>N21</f>
        <v>0</v>
      </c>
      <c r="N79" s="47"/>
      <c r="O79" s="47">
        <f t="shared" si="11"/>
      </c>
      <c r="P79" s="47">
        <f>O21</f>
        <v>0</v>
      </c>
      <c r="Q79" s="47">
        <f t="shared" si="12"/>
      </c>
      <c r="R79" s="47">
        <f t="shared" si="1"/>
      </c>
      <c r="S79" s="47">
        <f t="shared" si="24"/>
      </c>
      <c r="T79" s="47">
        <f t="shared" si="22"/>
      </c>
      <c r="U79" s="47">
        <f t="shared" si="13"/>
      </c>
      <c r="V79" s="47">
        <f t="shared" si="2"/>
      </c>
      <c r="W79" s="47">
        <f t="shared" si="3"/>
      </c>
      <c r="X79" s="47">
        <f t="shared" si="4"/>
      </c>
      <c r="Y79" s="47">
        <f t="shared" si="5"/>
      </c>
      <c r="Z79" s="47">
        <f t="shared" si="6"/>
      </c>
      <c r="AA79" s="47">
        <f t="shared" si="7"/>
      </c>
      <c r="AB79" s="47">
        <f t="shared" si="8"/>
      </c>
      <c r="AC79" s="47">
        <f t="shared" si="23"/>
      </c>
      <c r="AD79" s="47">
        <f t="shared" si="14"/>
      </c>
      <c r="AE79" s="47">
        <f t="shared" si="15"/>
      </c>
      <c r="AF79" s="47">
        <f t="shared" si="16"/>
      </c>
      <c r="AG79" s="47">
        <f t="shared" si="17"/>
      </c>
      <c r="AH79" s="47">
        <f t="shared" si="18"/>
      </c>
      <c r="AI79" s="47">
        <f t="shared" si="19"/>
      </c>
      <c r="AJ79" s="47">
        <f t="shared" si="20"/>
      </c>
      <c r="AK79" s="47">
        <f t="shared" si="21"/>
      </c>
      <c r="AL79" s="187"/>
      <c r="AM79" s="187"/>
      <c r="AN79" s="187"/>
      <c r="AO79" s="187"/>
      <c r="AP79" s="187"/>
      <c r="AQ79" s="187"/>
      <c r="AR79" s="187"/>
      <c r="AS79" s="187"/>
      <c r="AT79" s="187"/>
      <c r="AU79" s="187"/>
      <c r="AV79" s="187"/>
      <c r="AW79" s="187"/>
      <c r="AX79" s="187"/>
      <c r="AY79" s="187"/>
      <c r="AZ79" s="187"/>
      <c r="BA79" s="187"/>
      <c r="BB79" s="187"/>
      <c r="BC79" s="187"/>
      <c r="BD79" s="187"/>
      <c r="BE79" s="187"/>
      <c r="BF79" s="187"/>
      <c r="BG79" s="187"/>
      <c r="BH79" s="187"/>
      <c r="BI79" s="187"/>
      <c r="BJ79" s="187"/>
      <c r="BK79" s="187"/>
      <c r="BL79" s="187"/>
      <c r="BM79" s="187"/>
      <c r="BN79" s="187"/>
      <c r="BO79" s="187"/>
      <c r="BP79" s="187"/>
      <c r="BQ79" s="187"/>
      <c r="BR79" s="187"/>
      <c r="BS79" s="187"/>
      <c r="BT79" s="187"/>
      <c r="BU79" s="187"/>
      <c r="BV79" s="187"/>
      <c r="BW79" s="187"/>
      <c r="BX79" s="187"/>
      <c r="BY79" s="187"/>
      <c r="BZ79" s="187"/>
      <c r="CA79" s="187"/>
      <c r="CB79" s="187"/>
      <c r="CC79" s="187"/>
      <c r="CD79" s="187"/>
      <c r="CE79" s="187"/>
    </row>
    <row r="80" spans="2:83" s="188" customFormat="1" ht="10.5" customHeight="1" hidden="1">
      <c r="B80" s="47">
        <v>8</v>
      </c>
      <c r="C80" s="47"/>
      <c r="D80" s="47"/>
      <c r="E80" s="47">
        <f>IF(E24="","",E24)</f>
      </c>
      <c r="F80" s="47">
        <f t="shared" si="9"/>
      </c>
      <c r="G80" s="47">
        <f>IF(E23="","",E23)</f>
      </c>
      <c r="H80" s="47">
        <f>IF(I23=0,"",I23)</f>
      </c>
      <c r="I80" s="47">
        <f>L23</f>
      </c>
      <c r="J80" s="47">
        <f t="shared" si="10"/>
      </c>
      <c r="K80" s="47">
        <f t="shared" si="0"/>
      </c>
      <c r="L80" s="47"/>
      <c r="M80" s="47">
        <f>N23</f>
        <v>0</v>
      </c>
      <c r="N80" s="47"/>
      <c r="O80" s="47">
        <f t="shared" si="11"/>
      </c>
      <c r="P80" s="47">
        <f>O23</f>
        <v>0</v>
      </c>
      <c r="Q80" s="47">
        <f t="shared" si="12"/>
      </c>
      <c r="R80" s="47">
        <f t="shared" si="1"/>
      </c>
      <c r="S80" s="47">
        <f t="shared" si="24"/>
      </c>
      <c r="T80" s="47">
        <f t="shared" si="22"/>
      </c>
      <c r="U80" s="47">
        <f t="shared" si="13"/>
      </c>
      <c r="V80" s="47">
        <f t="shared" si="2"/>
      </c>
      <c r="W80" s="47">
        <f t="shared" si="3"/>
      </c>
      <c r="X80" s="47">
        <f t="shared" si="4"/>
      </c>
      <c r="Y80" s="47">
        <f t="shared" si="5"/>
      </c>
      <c r="Z80" s="47">
        <f t="shared" si="6"/>
      </c>
      <c r="AA80" s="47">
        <f t="shared" si="7"/>
      </c>
      <c r="AB80" s="47">
        <f t="shared" si="8"/>
      </c>
      <c r="AC80" s="47">
        <f t="shared" si="23"/>
      </c>
      <c r="AD80" s="47">
        <f t="shared" si="14"/>
      </c>
      <c r="AE80" s="47">
        <f t="shared" si="15"/>
      </c>
      <c r="AF80" s="47">
        <f t="shared" si="16"/>
      </c>
      <c r="AG80" s="47">
        <f t="shared" si="17"/>
      </c>
      <c r="AH80" s="47">
        <f t="shared" si="18"/>
      </c>
      <c r="AI80" s="47">
        <f t="shared" si="19"/>
      </c>
      <c r="AJ80" s="47">
        <f t="shared" si="20"/>
      </c>
      <c r="AK80" s="47">
        <f t="shared" si="21"/>
      </c>
      <c r="AL80" s="187"/>
      <c r="AM80" s="187"/>
      <c r="AN80" s="187"/>
      <c r="AO80" s="187"/>
      <c r="AP80" s="187"/>
      <c r="AQ80" s="187"/>
      <c r="AR80" s="187"/>
      <c r="AS80" s="187"/>
      <c r="AT80" s="187"/>
      <c r="AU80" s="187"/>
      <c r="AV80" s="187"/>
      <c r="AW80" s="187"/>
      <c r="AX80" s="187"/>
      <c r="AY80" s="187"/>
      <c r="AZ80" s="187"/>
      <c r="BA80" s="187"/>
      <c r="BB80" s="187"/>
      <c r="BC80" s="187"/>
      <c r="BD80" s="187"/>
      <c r="BE80" s="187"/>
      <c r="BF80" s="187"/>
      <c r="BG80" s="187"/>
      <c r="BH80" s="187"/>
      <c r="BI80" s="187"/>
      <c r="BJ80" s="187"/>
      <c r="BK80" s="187"/>
      <c r="BL80" s="187"/>
      <c r="BM80" s="187"/>
      <c r="BN80" s="187"/>
      <c r="BO80" s="187"/>
      <c r="BP80" s="187"/>
      <c r="BQ80" s="187"/>
      <c r="BR80" s="187"/>
      <c r="BS80" s="187"/>
      <c r="BT80" s="187"/>
      <c r="BU80" s="187"/>
      <c r="BV80" s="187"/>
      <c r="BW80" s="187"/>
      <c r="BX80" s="187"/>
      <c r="BY80" s="187"/>
      <c r="BZ80" s="187"/>
      <c r="CA80" s="187"/>
      <c r="CB80" s="187"/>
      <c r="CC80" s="187"/>
      <c r="CD80" s="187"/>
      <c r="CE80" s="187"/>
    </row>
    <row r="81" spans="2:83" s="188" customFormat="1" ht="10.5" customHeight="1" hidden="1">
      <c r="B81" s="47">
        <v>9</v>
      </c>
      <c r="C81" s="47"/>
      <c r="D81" s="47"/>
      <c r="E81" s="47">
        <f>IF(E26="","",E26)</f>
      </c>
      <c r="F81" s="47">
        <f t="shared" si="9"/>
      </c>
      <c r="G81" s="47">
        <f>IF(E25="","",E25)</f>
      </c>
      <c r="H81" s="47">
        <f>IF(I25=0,"",I25)</f>
      </c>
      <c r="I81" s="47">
        <f>L25</f>
      </c>
      <c r="J81" s="47">
        <f t="shared" si="10"/>
      </c>
      <c r="K81" s="47">
        <f t="shared" si="0"/>
      </c>
      <c r="L81" s="47"/>
      <c r="M81" s="47">
        <f>N25</f>
        <v>0</v>
      </c>
      <c r="N81" s="47"/>
      <c r="O81" s="47">
        <f t="shared" si="11"/>
      </c>
      <c r="P81" s="47">
        <f>O25</f>
        <v>0</v>
      </c>
      <c r="Q81" s="47">
        <f t="shared" si="12"/>
      </c>
      <c r="R81" s="47">
        <f t="shared" si="1"/>
      </c>
      <c r="S81" s="47">
        <f t="shared" si="24"/>
      </c>
      <c r="T81" s="47">
        <f t="shared" si="22"/>
      </c>
      <c r="U81" s="47">
        <f t="shared" si="13"/>
      </c>
      <c r="V81" s="47">
        <f t="shared" si="2"/>
      </c>
      <c r="W81" s="47">
        <f t="shared" si="3"/>
      </c>
      <c r="X81" s="47">
        <f t="shared" si="4"/>
      </c>
      <c r="Y81" s="47">
        <f t="shared" si="5"/>
      </c>
      <c r="Z81" s="47">
        <f t="shared" si="6"/>
      </c>
      <c r="AA81" s="47">
        <f t="shared" si="7"/>
      </c>
      <c r="AB81" s="47">
        <f t="shared" si="8"/>
      </c>
      <c r="AC81" s="47">
        <f t="shared" si="23"/>
      </c>
      <c r="AD81" s="47">
        <f t="shared" si="14"/>
      </c>
      <c r="AE81" s="47">
        <f t="shared" si="15"/>
      </c>
      <c r="AF81" s="47">
        <f t="shared" si="16"/>
      </c>
      <c r="AG81" s="47">
        <f t="shared" si="17"/>
      </c>
      <c r="AH81" s="47">
        <f t="shared" si="18"/>
      </c>
      <c r="AI81" s="47">
        <f t="shared" si="19"/>
      </c>
      <c r="AJ81" s="47">
        <f t="shared" si="20"/>
      </c>
      <c r="AK81" s="47">
        <f t="shared" si="21"/>
      </c>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c r="CA81" s="187"/>
      <c r="CB81" s="187"/>
      <c r="CC81" s="187"/>
      <c r="CD81" s="187"/>
      <c r="CE81" s="187"/>
    </row>
    <row r="82" spans="2:83" s="188" customFormat="1" ht="10.5" customHeight="1" hidden="1">
      <c r="B82" s="47">
        <v>10</v>
      </c>
      <c r="C82" s="47"/>
      <c r="D82" s="47"/>
      <c r="E82" s="47">
        <f>IF(E28="","",E28)</f>
      </c>
      <c r="F82" s="47">
        <f t="shared" si="9"/>
      </c>
      <c r="G82" s="47">
        <f>IF(E27="","",E27)</f>
      </c>
      <c r="H82" s="47">
        <f>IF(I27=0,"",I27)</f>
      </c>
      <c r="I82" s="47">
        <f>L27</f>
      </c>
      <c r="J82" s="47">
        <f t="shared" si="10"/>
      </c>
      <c r="K82" s="47">
        <f t="shared" si="0"/>
      </c>
      <c r="L82" s="47"/>
      <c r="M82" s="47">
        <f>N27</f>
        <v>0</v>
      </c>
      <c r="N82" s="47"/>
      <c r="O82" s="47">
        <f t="shared" si="11"/>
      </c>
      <c r="P82" s="47">
        <f>O27</f>
        <v>0</v>
      </c>
      <c r="Q82" s="47">
        <f t="shared" si="12"/>
      </c>
      <c r="R82" s="47">
        <f t="shared" si="1"/>
      </c>
      <c r="S82" s="47">
        <f t="shared" si="24"/>
      </c>
      <c r="T82" s="47">
        <f t="shared" si="22"/>
      </c>
      <c r="U82" s="47">
        <f t="shared" si="13"/>
      </c>
      <c r="V82" s="47">
        <f t="shared" si="2"/>
      </c>
      <c r="W82" s="47">
        <f t="shared" si="3"/>
      </c>
      <c r="X82" s="47">
        <f t="shared" si="4"/>
      </c>
      <c r="Y82" s="47">
        <f t="shared" si="5"/>
      </c>
      <c r="Z82" s="47">
        <f t="shared" si="6"/>
      </c>
      <c r="AA82" s="47">
        <f t="shared" si="7"/>
      </c>
      <c r="AB82" s="47">
        <f t="shared" si="8"/>
      </c>
      <c r="AC82" s="47">
        <f t="shared" si="23"/>
      </c>
      <c r="AD82" s="47">
        <f t="shared" si="14"/>
      </c>
      <c r="AE82" s="47">
        <f t="shared" si="15"/>
      </c>
      <c r="AF82" s="47">
        <f t="shared" si="16"/>
      </c>
      <c r="AG82" s="47">
        <f t="shared" si="17"/>
      </c>
      <c r="AH82" s="47">
        <f t="shared" si="18"/>
      </c>
      <c r="AI82" s="47">
        <f t="shared" si="19"/>
      </c>
      <c r="AJ82" s="47">
        <f t="shared" si="20"/>
      </c>
      <c r="AK82" s="47">
        <f t="shared" si="21"/>
      </c>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187"/>
      <c r="BR82" s="187"/>
      <c r="BS82" s="187"/>
      <c r="BT82" s="187"/>
      <c r="BU82" s="187"/>
      <c r="BV82" s="187"/>
      <c r="BW82" s="187"/>
      <c r="BX82" s="187"/>
      <c r="BY82" s="187"/>
      <c r="BZ82" s="187"/>
      <c r="CA82" s="187"/>
      <c r="CB82" s="187"/>
      <c r="CC82" s="187"/>
      <c r="CD82" s="187"/>
      <c r="CE82" s="187"/>
    </row>
    <row r="83" spans="2:83" s="188" customFormat="1" ht="10.5" customHeight="1" hidden="1">
      <c r="B83" s="47">
        <v>11</v>
      </c>
      <c r="C83" s="47"/>
      <c r="D83" s="47"/>
      <c r="E83" s="47">
        <f>IF(E30="","",E30)</f>
      </c>
      <c r="F83" s="47">
        <f t="shared" si="9"/>
      </c>
      <c r="G83" s="47">
        <f>IF(E29="","",E29)</f>
      </c>
      <c r="H83" s="47">
        <f>IF(I29=0,"",I29)</f>
      </c>
      <c r="I83" s="47">
        <f>L29</f>
      </c>
      <c r="J83" s="47">
        <f t="shared" si="10"/>
      </c>
      <c r="K83" s="47">
        <f t="shared" si="0"/>
      </c>
      <c r="L83" s="47"/>
      <c r="M83" s="47">
        <f>N29</f>
        <v>0</v>
      </c>
      <c r="N83" s="47"/>
      <c r="O83" s="47">
        <f t="shared" si="11"/>
      </c>
      <c r="P83" s="47">
        <f>O29</f>
        <v>0</v>
      </c>
      <c r="Q83" s="47">
        <f t="shared" si="12"/>
      </c>
      <c r="R83" s="47">
        <f t="shared" si="1"/>
      </c>
      <c r="S83" s="47">
        <f t="shared" si="24"/>
      </c>
      <c r="T83" s="47">
        <f t="shared" si="22"/>
      </c>
      <c r="U83" s="47">
        <f t="shared" si="13"/>
      </c>
      <c r="V83" s="47">
        <f t="shared" si="2"/>
      </c>
      <c r="W83" s="47">
        <f t="shared" si="3"/>
      </c>
      <c r="X83" s="47">
        <f t="shared" si="4"/>
      </c>
      <c r="Y83" s="47">
        <f t="shared" si="5"/>
      </c>
      <c r="Z83" s="47">
        <f t="shared" si="6"/>
      </c>
      <c r="AA83" s="47">
        <f t="shared" si="7"/>
      </c>
      <c r="AB83" s="47">
        <f t="shared" si="8"/>
      </c>
      <c r="AC83" s="47">
        <f t="shared" si="23"/>
      </c>
      <c r="AD83" s="47">
        <f t="shared" si="14"/>
      </c>
      <c r="AE83" s="47">
        <f t="shared" si="15"/>
      </c>
      <c r="AF83" s="47">
        <f t="shared" si="16"/>
      </c>
      <c r="AG83" s="47">
        <f t="shared" si="17"/>
      </c>
      <c r="AH83" s="47">
        <f t="shared" si="18"/>
      </c>
      <c r="AI83" s="47">
        <f t="shared" si="19"/>
      </c>
      <c r="AJ83" s="47">
        <f t="shared" si="20"/>
      </c>
      <c r="AK83" s="47">
        <f t="shared" si="21"/>
      </c>
      <c r="AL83" s="187"/>
      <c r="AM83" s="187"/>
      <c r="AN83" s="187"/>
      <c r="AO83" s="187"/>
      <c r="AP83" s="187"/>
      <c r="AQ83" s="187"/>
      <c r="AR83" s="187"/>
      <c r="AS83" s="187"/>
      <c r="AT83" s="187"/>
      <c r="AU83" s="187"/>
      <c r="AV83" s="187"/>
      <c r="AW83" s="187"/>
      <c r="AX83" s="187"/>
      <c r="AY83" s="187"/>
      <c r="AZ83" s="187"/>
      <c r="BA83" s="187"/>
      <c r="BB83" s="187"/>
      <c r="BC83" s="187"/>
      <c r="BD83" s="187"/>
      <c r="BE83" s="187"/>
      <c r="BF83" s="187"/>
      <c r="BG83" s="187"/>
      <c r="BH83" s="187"/>
      <c r="BI83" s="187"/>
      <c r="BJ83" s="187"/>
      <c r="BK83" s="187"/>
      <c r="BL83" s="187"/>
      <c r="BM83" s="187"/>
      <c r="BN83" s="187"/>
      <c r="BO83" s="187"/>
      <c r="BP83" s="187"/>
      <c r="BQ83" s="187"/>
      <c r="BR83" s="187"/>
      <c r="BS83" s="187"/>
      <c r="BT83" s="187"/>
      <c r="BU83" s="187"/>
      <c r="BV83" s="187"/>
      <c r="BW83" s="187"/>
      <c r="BX83" s="187"/>
      <c r="BY83" s="187"/>
      <c r="BZ83" s="187"/>
      <c r="CA83" s="187"/>
      <c r="CB83" s="187"/>
      <c r="CC83" s="187"/>
      <c r="CD83" s="187"/>
      <c r="CE83" s="187"/>
    </row>
    <row r="84" spans="2:83" s="188" customFormat="1" ht="10.5" customHeight="1" hidden="1">
      <c r="B84" s="47">
        <v>12</v>
      </c>
      <c r="C84" s="47"/>
      <c r="D84" s="47"/>
      <c r="E84" s="47">
        <f>IF(E32="","",E32)</f>
      </c>
      <c r="F84" s="47">
        <f t="shared" si="9"/>
      </c>
      <c r="G84" s="47">
        <f>IF(E31="","",E31)</f>
      </c>
      <c r="H84" s="47">
        <f>IF(I31=0,"",I31)</f>
      </c>
      <c r="I84" s="47">
        <f>L31</f>
      </c>
      <c r="J84" s="47">
        <f t="shared" si="10"/>
      </c>
      <c r="K84" s="47">
        <f t="shared" si="0"/>
      </c>
      <c r="L84" s="47"/>
      <c r="M84" s="47">
        <f>N31</f>
        <v>0</v>
      </c>
      <c r="N84" s="47"/>
      <c r="O84" s="47">
        <f t="shared" si="11"/>
      </c>
      <c r="P84" s="47">
        <f>O31</f>
        <v>0</v>
      </c>
      <c r="Q84" s="47">
        <f t="shared" si="12"/>
      </c>
      <c r="R84" s="47">
        <f t="shared" si="1"/>
      </c>
      <c r="S84" s="47">
        <f t="shared" si="24"/>
      </c>
      <c r="T84" s="47">
        <f t="shared" si="22"/>
      </c>
      <c r="U84" s="47">
        <f t="shared" si="13"/>
      </c>
      <c r="V84" s="47">
        <f t="shared" si="2"/>
      </c>
      <c r="W84" s="47">
        <f t="shared" si="3"/>
      </c>
      <c r="X84" s="47">
        <f t="shared" si="4"/>
      </c>
      <c r="Y84" s="47">
        <f t="shared" si="5"/>
      </c>
      <c r="Z84" s="47">
        <f t="shared" si="6"/>
      </c>
      <c r="AA84" s="47">
        <f t="shared" si="7"/>
      </c>
      <c r="AB84" s="47">
        <f t="shared" si="8"/>
      </c>
      <c r="AC84" s="47">
        <f t="shared" si="23"/>
      </c>
      <c r="AD84" s="47">
        <f t="shared" si="14"/>
      </c>
      <c r="AE84" s="47">
        <f t="shared" si="15"/>
      </c>
      <c r="AF84" s="47">
        <f t="shared" si="16"/>
      </c>
      <c r="AG84" s="47">
        <f t="shared" si="17"/>
      </c>
      <c r="AH84" s="47">
        <f t="shared" si="18"/>
      </c>
      <c r="AI84" s="47">
        <f t="shared" si="19"/>
      </c>
      <c r="AJ84" s="47">
        <f t="shared" si="20"/>
      </c>
      <c r="AK84" s="47">
        <f t="shared" si="21"/>
      </c>
      <c r="AL84" s="187"/>
      <c r="AM84" s="187"/>
      <c r="AN84" s="187"/>
      <c r="AO84" s="187"/>
      <c r="AP84" s="187"/>
      <c r="AQ84" s="187"/>
      <c r="AR84" s="187"/>
      <c r="AS84" s="187"/>
      <c r="AT84" s="187"/>
      <c r="AU84" s="187"/>
      <c r="AV84" s="187"/>
      <c r="AW84" s="187"/>
      <c r="AX84" s="187"/>
      <c r="AY84" s="187"/>
      <c r="AZ84" s="187"/>
      <c r="BA84" s="187"/>
      <c r="BB84" s="187"/>
      <c r="BC84" s="187"/>
      <c r="BD84" s="187"/>
      <c r="BE84" s="187"/>
      <c r="BF84" s="187"/>
      <c r="BG84" s="187"/>
      <c r="BH84" s="187"/>
      <c r="BI84" s="187"/>
      <c r="BJ84" s="187"/>
      <c r="BK84" s="187"/>
      <c r="BL84" s="187"/>
      <c r="BM84" s="187"/>
      <c r="BN84" s="187"/>
      <c r="BO84" s="187"/>
      <c r="BP84" s="187"/>
      <c r="BQ84" s="187"/>
      <c r="BR84" s="187"/>
      <c r="BS84" s="187"/>
      <c r="BT84" s="187"/>
      <c r="BU84" s="187"/>
      <c r="BV84" s="187"/>
      <c r="BW84" s="187"/>
      <c r="BX84" s="187"/>
      <c r="BY84" s="187"/>
      <c r="BZ84" s="187"/>
      <c r="CA84" s="187"/>
      <c r="CB84" s="187"/>
      <c r="CC84" s="187"/>
      <c r="CD84" s="187"/>
      <c r="CE84" s="187"/>
    </row>
    <row r="85" spans="2:83" s="188" customFormat="1" ht="10.5" customHeight="1" hidden="1">
      <c r="B85" s="47">
        <v>13</v>
      </c>
      <c r="C85" s="47"/>
      <c r="D85" s="47"/>
      <c r="E85" s="47">
        <f>IF(E34="","",E34)</f>
      </c>
      <c r="F85" s="47">
        <f t="shared" si="9"/>
      </c>
      <c r="G85" s="47">
        <f>IF(E33="","",E33)</f>
      </c>
      <c r="H85" s="47">
        <f>IF(I33=0,"",I33)</f>
      </c>
      <c r="I85" s="47">
        <f>L33</f>
      </c>
      <c r="J85" s="47">
        <f>IF(I85="","",B85)</f>
      </c>
      <c r="K85" s="47">
        <f t="shared" si="0"/>
      </c>
      <c r="L85" s="47"/>
      <c r="M85" s="47">
        <f>N33</f>
        <v>0</v>
      </c>
      <c r="N85" s="47"/>
      <c r="O85" s="47">
        <f t="shared" si="11"/>
      </c>
      <c r="P85" s="47">
        <f>O33</f>
        <v>0</v>
      </c>
      <c r="Q85" s="47">
        <f t="shared" si="12"/>
      </c>
      <c r="R85" s="47">
        <f t="shared" si="1"/>
      </c>
      <c r="S85" s="47">
        <f t="shared" si="24"/>
      </c>
      <c r="T85" s="47">
        <f t="shared" si="22"/>
      </c>
      <c r="U85" s="47">
        <f t="shared" si="13"/>
      </c>
      <c r="V85" s="47">
        <f t="shared" si="2"/>
      </c>
      <c r="W85" s="47">
        <f t="shared" si="3"/>
      </c>
      <c r="X85" s="47">
        <f t="shared" si="4"/>
      </c>
      <c r="Y85" s="47">
        <f t="shared" si="5"/>
      </c>
      <c r="Z85" s="47">
        <f t="shared" si="6"/>
      </c>
      <c r="AA85" s="47">
        <f t="shared" si="7"/>
      </c>
      <c r="AB85" s="47">
        <f t="shared" si="8"/>
      </c>
      <c r="AC85" s="47">
        <f>IF(AB85="","",RANK(AB85,$AB$73:$AB$92,1))</f>
      </c>
      <c r="AD85" s="47">
        <f t="shared" si="14"/>
      </c>
      <c r="AE85" s="47">
        <f t="shared" si="15"/>
      </c>
      <c r="AF85" s="47">
        <f t="shared" si="16"/>
      </c>
      <c r="AG85" s="47">
        <f t="shared" si="17"/>
      </c>
      <c r="AH85" s="47">
        <f t="shared" si="18"/>
      </c>
      <c r="AI85" s="47">
        <f t="shared" si="19"/>
      </c>
      <c r="AJ85" s="47">
        <f t="shared" si="20"/>
      </c>
      <c r="AK85" s="47">
        <f t="shared" si="21"/>
      </c>
      <c r="AL85" s="187"/>
      <c r="AM85" s="187"/>
      <c r="AN85" s="187"/>
      <c r="AO85" s="187"/>
      <c r="AP85" s="187"/>
      <c r="AQ85" s="187"/>
      <c r="AR85" s="187"/>
      <c r="AS85" s="187"/>
      <c r="AT85" s="187"/>
      <c r="AU85" s="187"/>
      <c r="AV85" s="187"/>
      <c r="AW85" s="187"/>
      <c r="AX85" s="187"/>
      <c r="AY85" s="187"/>
      <c r="AZ85" s="187"/>
      <c r="BA85" s="187"/>
      <c r="BB85" s="187"/>
      <c r="BC85" s="187"/>
      <c r="BD85" s="187"/>
      <c r="BE85" s="187"/>
      <c r="BF85" s="187"/>
      <c r="BG85" s="187"/>
      <c r="BH85" s="187"/>
      <c r="BI85" s="187"/>
      <c r="BJ85" s="187"/>
      <c r="BK85" s="187"/>
      <c r="BL85" s="187"/>
      <c r="BM85" s="187"/>
      <c r="BN85" s="187"/>
      <c r="BO85" s="187"/>
      <c r="BP85" s="187"/>
      <c r="BQ85" s="187"/>
      <c r="BR85" s="187"/>
      <c r="BS85" s="187"/>
      <c r="BT85" s="187"/>
      <c r="BU85" s="187"/>
      <c r="BV85" s="187"/>
      <c r="BW85" s="187"/>
      <c r="BX85" s="187"/>
      <c r="BY85" s="187"/>
      <c r="BZ85" s="187"/>
      <c r="CA85" s="187"/>
      <c r="CB85" s="187"/>
      <c r="CC85" s="187"/>
      <c r="CD85" s="187"/>
      <c r="CE85" s="187"/>
    </row>
    <row r="86" spans="2:83" s="188" customFormat="1" ht="10.5" customHeight="1" hidden="1">
      <c r="B86" s="47">
        <v>14</v>
      </c>
      <c r="C86" s="47"/>
      <c r="D86" s="47"/>
      <c r="E86" s="47">
        <f>IF(E36="","",E36)</f>
      </c>
      <c r="F86" s="47">
        <f t="shared" si="9"/>
      </c>
      <c r="G86" s="47">
        <f>IF(E35="","",E35)</f>
      </c>
      <c r="H86" s="47">
        <f>IF(I35=0,"",I35)</f>
      </c>
      <c r="I86" s="47">
        <f>L35</f>
      </c>
      <c r="J86" s="47">
        <f t="shared" si="10"/>
      </c>
      <c r="K86" s="47">
        <f t="shared" si="0"/>
      </c>
      <c r="L86" s="47"/>
      <c r="M86" s="47">
        <f>N35</f>
        <v>0</v>
      </c>
      <c r="N86" s="47"/>
      <c r="O86" s="47">
        <f t="shared" si="11"/>
      </c>
      <c r="P86" s="47">
        <f>O35</f>
        <v>0</v>
      </c>
      <c r="Q86" s="47">
        <f t="shared" si="12"/>
      </c>
      <c r="R86" s="47">
        <f t="shared" si="1"/>
      </c>
      <c r="S86" s="47">
        <f t="shared" si="24"/>
      </c>
      <c r="T86" s="47">
        <f t="shared" si="22"/>
      </c>
      <c r="U86" s="47">
        <f t="shared" si="13"/>
      </c>
      <c r="V86" s="47">
        <f t="shared" si="2"/>
      </c>
      <c r="W86" s="47">
        <f t="shared" si="3"/>
      </c>
      <c r="X86" s="47">
        <f t="shared" si="4"/>
      </c>
      <c r="Y86" s="47">
        <f t="shared" si="5"/>
      </c>
      <c r="Z86" s="47">
        <f t="shared" si="6"/>
      </c>
      <c r="AA86" s="47">
        <f t="shared" si="7"/>
      </c>
      <c r="AB86" s="47">
        <f t="shared" si="8"/>
      </c>
      <c r="AC86" s="47">
        <f t="shared" si="23"/>
      </c>
      <c r="AD86" s="47">
        <f t="shared" si="14"/>
      </c>
      <c r="AE86" s="47">
        <f t="shared" si="15"/>
      </c>
      <c r="AF86" s="47">
        <f t="shared" si="16"/>
      </c>
      <c r="AG86" s="47">
        <f t="shared" si="17"/>
      </c>
      <c r="AH86" s="47">
        <f t="shared" si="18"/>
      </c>
      <c r="AI86" s="47">
        <f t="shared" si="19"/>
      </c>
      <c r="AJ86" s="47">
        <f t="shared" si="20"/>
      </c>
      <c r="AK86" s="47">
        <f t="shared" si="21"/>
      </c>
      <c r="AL86" s="187"/>
      <c r="AM86" s="187"/>
      <c r="AN86" s="187"/>
      <c r="AO86" s="187"/>
      <c r="AP86" s="187"/>
      <c r="AQ86" s="187"/>
      <c r="AR86" s="187"/>
      <c r="AS86" s="187"/>
      <c r="AT86" s="187"/>
      <c r="AU86" s="187"/>
      <c r="AV86" s="187"/>
      <c r="AW86" s="187"/>
      <c r="AX86" s="187"/>
      <c r="AY86" s="187"/>
      <c r="AZ86" s="187"/>
      <c r="BA86" s="187"/>
      <c r="BB86" s="187"/>
      <c r="BC86" s="187"/>
      <c r="BD86" s="187"/>
      <c r="BE86" s="187"/>
      <c r="BF86" s="187"/>
      <c r="BG86" s="187"/>
      <c r="BH86" s="187"/>
      <c r="BI86" s="187"/>
      <c r="BJ86" s="187"/>
      <c r="BK86" s="187"/>
      <c r="BL86" s="187"/>
      <c r="BM86" s="187"/>
      <c r="BN86" s="187"/>
      <c r="BO86" s="187"/>
      <c r="BP86" s="187"/>
      <c r="BQ86" s="187"/>
      <c r="BR86" s="187"/>
      <c r="BS86" s="187"/>
      <c r="BT86" s="187"/>
      <c r="BU86" s="187"/>
      <c r="BV86" s="187"/>
      <c r="BW86" s="187"/>
      <c r="BX86" s="187"/>
      <c r="BY86" s="187"/>
      <c r="BZ86" s="187"/>
      <c r="CA86" s="187"/>
      <c r="CB86" s="187"/>
      <c r="CC86" s="187"/>
      <c r="CD86" s="187"/>
      <c r="CE86" s="187"/>
    </row>
    <row r="87" spans="2:83" s="188" customFormat="1" ht="10.5" customHeight="1" hidden="1">
      <c r="B87" s="47">
        <v>15</v>
      </c>
      <c r="C87" s="47"/>
      <c r="D87" s="47"/>
      <c r="E87" s="47">
        <f>IF(E38="","",E38)</f>
      </c>
      <c r="F87" s="47">
        <f t="shared" si="9"/>
      </c>
      <c r="G87" s="47">
        <f>IF(E37="","",E37)</f>
      </c>
      <c r="H87" s="47">
        <f>IF(I37=0,"",I37)</f>
      </c>
      <c r="I87" s="47">
        <f>L37</f>
      </c>
      <c r="J87" s="47">
        <f t="shared" si="10"/>
      </c>
      <c r="K87" s="47">
        <f t="shared" si="0"/>
      </c>
      <c r="L87" s="47"/>
      <c r="M87" s="47">
        <f>N37</f>
        <v>0</v>
      </c>
      <c r="N87" s="47"/>
      <c r="O87" s="47">
        <f t="shared" si="11"/>
      </c>
      <c r="P87" s="47">
        <f>O37</f>
        <v>0</v>
      </c>
      <c r="Q87" s="47">
        <f t="shared" si="12"/>
      </c>
      <c r="R87" s="47">
        <f t="shared" si="1"/>
      </c>
      <c r="S87" s="47">
        <f t="shared" si="24"/>
      </c>
      <c r="T87" s="47">
        <f t="shared" si="22"/>
      </c>
      <c r="U87" s="47">
        <f t="shared" si="13"/>
      </c>
      <c r="V87" s="47">
        <f t="shared" si="2"/>
      </c>
      <c r="W87" s="47">
        <f t="shared" si="3"/>
      </c>
      <c r="X87" s="47">
        <f t="shared" si="4"/>
      </c>
      <c r="Y87" s="47">
        <f t="shared" si="5"/>
      </c>
      <c r="Z87" s="47">
        <f t="shared" si="6"/>
      </c>
      <c r="AA87" s="47">
        <f t="shared" si="7"/>
      </c>
      <c r="AB87" s="47">
        <f t="shared" si="8"/>
      </c>
      <c r="AC87" s="47">
        <f t="shared" si="23"/>
      </c>
      <c r="AD87" s="47">
        <f t="shared" si="14"/>
      </c>
      <c r="AE87" s="47">
        <f t="shared" si="15"/>
      </c>
      <c r="AF87" s="47">
        <f>IF($P87=8,$B87,"")</f>
      </c>
      <c r="AG87" s="47">
        <f t="shared" si="17"/>
      </c>
      <c r="AH87" s="47">
        <f t="shared" si="18"/>
      </c>
      <c r="AI87" s="47">
        <f t="shared" si="19"/>
      </c>
      <c r="AJ87" s="47">
        <f t="shared" si="20"/>
      </c>
      <c r="AK87" s="47">
        <f t="shared" si="21"/>
      </c>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row>
    <row r="88" spans="2:83" s="188" customFormat="1" ht="10.5" customHeight="1" hidden="1">
      <c r="B88" s="47">
        <v>16</v>
      </c>
      <c r="C88" s="47"/>
      <c r="D88" s="47"/>
      <c r="E88" s="47">
        <f>IF(E40="","",E40)</f>
      </c>
      <c r="F88" s="47">
        <f t="shared" si="9"/>
      </c>
      <c r="G88" s="47">
        <f>IF(E39="","",E39)</f>
      </c>
      <c r="H88" s="47">
        <f>IF(I39=0,"",I39)</f>
      </c>
      <c r="I88" s="47">
        <f>L39</f>
      </c>
      <c r="J88" s="47">
        <f t="shared" si="10"/>
      </c>
      <c r="K88" s="47">
        <f t="shared" si="0"/>
      </c>
      <c r="L88" s="47"/>
      <c r="M88" s="47">
        <f>N39</f>
        <v>0</v>
      </c>
      <c r="N88" s="47"/>
      <c r="O88" s="47">
        <f t="shared" si="11"/>
      </c>
      <c r="P88" s="47">
        <f>O39</f>
        <v>0</v>
      </c>
      <c r="Q88" s="47">
        <f t="shared" si="12"/>
      </c>
      <c r="R88" s="47">
        <f t="shared" si="1"/>
      </c>
      <c r="S88" s="47">
        <f t="shared" si="24"/>
      </c>
      <c r="T88" s="47">
        <f t="shared" si="22"/>
      </c>
      <c r="U88" s="47">
        <f t="shared" si="13"/>
      </c>
      <c r="V88" s="47">
        <f t="shared" si="2"/>
      </c>
      <c r="W88" s="47">
        <f t="shared" si="3"/>
      </c>
      <c r="X88" s="47">
        <f t="shared" si="4"/>
      </c>
      <c r="Y88" s="47">
        <f t="shared" si="5"/>
      </c>
      <c r="Z88" s="47">
        <f t="shared" si="6"/>
      </c>
      <c r="AA88" s="47">
        <f t="shared" si="7"/>
      </c>
      <c r="AB88" s="47">
        <f t="shared" si="8"/>
      </c>
      <c r="AC88" s="47">
        <f t="shared" si="23"/>
      </c>
      <c r="AD88" s="47">
        <f t="shared" si="14"/>
      </c>
      <c r="AE88" s="47">
        <f t="shared" si="15"/>
      </c>
      <c r="AF88" s="47">
        <f t="shared" si="16"/>
      </c>
      <c r="AG88" s="47">
        <f t="shared" si="17"/>
      </c>
      <c r="AH88" s="47">
        <f t="shared" si="18"/>
      </c>
      <c r="AI88" s="47">
        <f t="shared" si="19"/>
      </c>
      <c r="AJ88" s="47">
        <f t="shared" si="20"/>
      </c>
      <c r="AK88" s="47">
        <f t="shared" si="21"/>
      </c>
      <c r="AL88" s="187"/>
      <c r="AM88" s="187"/>
      <c r="AN88" s="187"/>
      <c r="AO88" s="187"/>
      <c r="AP88" s="187"/>
      <c r="AQ88" s="187"/>
      <c r="AR88" s="187"/>
      <c r="AS88" s="187"/>
      <c r="AT88" s="187"/>
      <c r="AU88" s="187"/>
      <c r="AV88" s="187"/>
      <c r="AW88" s="187"/>
      <c r="AX88" s="187"/>
      <c r="AY88" s="187"/>
      <c r="AZ88" s="187"/>
      <c r="BA88" s="187"/>
      <c r="BB88" s="187"/>
      <c r="BC88" s="187"/>
      <c r="BD88" s="187"/>
      <c r="BE88" s="187"/>
      <c r="BF88" s="187"/>
      <c r="BG88" s="187"/>
      <c r="BH88" s="187"/>
      <c r="BI88" s="187"/>
      <c r="BJ88" s="187"/>
      <c r="BK88" s="187"/>
      <c r="BL88" s="187"/>
      <c r="BM88" s="187"/>
      <c r="BN88" s="187"/>
      <c r="BO88" s="187"/>
      <c r="BP88" s="187"/>
      <c r="BQ88" s="187"/>
      <c r="BR88" s="187"/>
      <c r="BS88" s="187"/>
      <c r="BT88" s="187"/>
      <c r="BU88" s="187"/>
      <c r="BV88" s="187"/>
      <c r="BW88" s="187"/>
      <c r="BX88" s="187"/>
      <c r="BY88" s="187"/>
      <c r="BZ88" s="187"/>
      <c r="CA88" s="187"/>
      <c r="CB88" s="187"/>
      <c r="CC88" s="187"/>
      <c r="CD88" s="187"/>
      <c r="CE88" s="187"/>
    </row>
    <row r="89" spans="2:83" s="188" customFormat="1" ht="10.5" customHeight="1" hidden="1">
      <c r="B89" s="47">
        <v>17</v>
      </c>
      <c r="C89" s="47"/>
      <c r="D89" s="47"/>
      <c r="E89" s="47">
        <f>IF(E42="","",E42)</f>
      </c>
      <c r="F89" s="47">
        <f t="shared" si="9"/>
      </c>
      <c r="G89" s="47">
        <f>IF(E41="","",E41)</f>
      </c>
      <c r="H89" s="47">
        <f>IF(I41=0,"",I41)</f>
      </c>
      <c r="I89" s="47">
        <f>L41</f>
      </c>
      <c r="J89" s="47">
        <f t="shared" si="10"/>
      </c>
      <c r="K89" s="47">
        <f t="shared" si="0"/>
      </c>
      <c r="L89" s="47"/>
      <c r="M89" s="47">
        <f>N41</f>
        <v>0</v>
      </c>
      <c r="N89" s="47"/>
      <c r="O89" s="47">
        <f t="shared" si="11"/>
      </c>
      <c r="P89" s="47">
        <f>O41</f>
        <v>0</v>
      </c>
      <c r="Q89" s="47">
        <f t="shared" si="12"/>
      </c>
      <c r="R89" s="47">
        <f t="shared" si="1"/>
      </c>
      <c r="S89" s="47">
        <f t="shared" si="24"/>
      </c>
      <c r="T89" s="47">
        <f t="shared" si="22"/>
      </c>
      <c r="U89" s="47">
        <f t="shared" si="13"/>
      </c>
      <c r="V89" s="47">
        <f t="shared" si="2"/>
      </c>
      <c r="W89" s="47">
        <f t="shared" si="3"/>
      </c>
      <c r="X89" s="47">
        <f t="shared" si="4"/>
      </c>
      <c r="Y89" s="47">
        <f t="shared" si="5"/>
      </c>
      <c r="Z89" s="47">
        <f t="shared" si="6"/>
      </c>
      <c r="AA89" s="47">
        <f t="shared" si="7"/>
      </c>
      <c r="AB89" s="47">
        <f t="shared" si="8"/>
      </c>
      <c r="AC89" s="47">
        <f t="shared" si="23"/>
      </c>
      <c r="AD89" s="47">
        <f t="shared" si="14"/>
      </c>
      <c r="AE89" s="47">
        <f t="shared" si="15"/>
      </c>
      <c r="AF89" s="47">
        <f t="shared" si="16"/>
      </c>
      <c r="AG89" s="47">
        <f t="shared" si="17"/>
      </c>
      <c r="AH89" s="47">
        <f t="shared" si="18"/>
      </c>
      <c r="AI89" s="47">
        <f t="shared" si="19"/>
      </c>
      <c r="AJ89" s="47">
        <f t="shared" si="20"/>
      </c>
      <c r="AK89" s="47">
        <f t="shared" si="21"/>
      </c>
      <c r="AL89" s="187"/>
      <c r="AM89" s="187"/>
      <c r="AN89" s="187"/>
      <c r="AO89" s="187"/>
      <c r="AP89" s="187"/>
      <c r="AQ89" s="187"/>
      <c r="AR89" s="187"/>
      <c r="AS89" s="187"/>
      <c r="AT89" s="187"/>
      <c r="AU89" s="187"/>
      <c r="AV89" s="187"/>
      <c r="AW89" s="187"/>
      <c r="AX89" s="187"/>
      <c r="AY89" s="187"/>
      <c r="AZ89" s="187"/>
      <c r="BA89" s="187"/>
      <c r="BB89" s="187"/>
      <c r="BC89" s="187"/>
      <c r="BD89" s="187"/>
      <c r="BE89" s="187"/>
      <c r="BF89" s="187"/>
      <c r="BG89" s="187"/>
      <c r="BH89" s="187"/>
      <c r="BI89" s="187"/>
      <c r="BJ89" s="187"/>
      <c r="BK89" s="187"/>
      <c r="BL89" s="187"/>
      <c r="BM89" s="187"/>
      <c r="BN89" s="187"/>
      <c r="BO89" s="187"/>
      <c r="BP89" s="187"/>
      <c r="BQ89" s="187"/>
      <c r="BR89" s="187"/>
      <c r="BS89" s="187"/>
      <c r="BT89" s="187"/>
      <c r="BU89" s="187"/>
      <c r="BV89" s="187"/>
      <c r="BW89" s="187"/>
      <c r="BX89" s="187"/>
      <c r="BY89" s="187"/>
      <c r="BZ89" s="187"/>
      <c r="CA89" s="187"/>
      <c r="CB89" s="187"/>
      <c r="CC89" s="187"/>
      <c r="CD89" s="187"/>
      <c r="CE89" s="187"/>
    </row>
    <row r="90" spans="2:83" s="188" customFormat="1" ht="10.5" customHeight="1" hidden="1">
      <c r="B90" s="47">
        <v>18</v>
      </c>
      <c r="C90" s="47"/>
      <c r="D90" s="47"/>
      <c r="E90" s="47">
        <f>IF(E44="","",E44)</f>
      </c>
      <c r="F90" s="47">
        <f t="shared" si="9"/>
      </c>
      <c r="G90" s="47">
        <f>IF(E43="","",E43)</f>
      </c>
      <c r="H90" s="47">
        <f>IF(I43=0,"",I43)</f>
      </c>
      <c r="I90" s="47">
        <f>L43</f>
      </c>
      <c r="J90" s="47">
        <f t="shared" si="10"/>
      </c>
      <c r="K90" s="47">
        <f t="shared" si="0"/>
      </c>
      <c r="L90" s="47"/>
      <c r="M90" s="47">
        <f>N43</f>
        <v>0</v>
      </c>
      <c r="N90" s="47"/>
      <c r="O90" s="47">
        <f t="shared" si="11"/>
      </c>
      <c r="P90" s="47">
        <f>O43</f>
        <v>0</v>
      </c>
      <c r="Q90" s="47">
        <f t="shared" si="12"/>
      </c>
      <c r="R90" s="47">
        <f t="shared" si="1"/>
      </c>
      <c r="S90" s="47">
        <f t="shared" si="24"/>
      </c>
      <c r="T90" s="47">
        <f>IF($P90=2,$B90,"")</f>
      </c>
      <c r="U90" s="47">
        <f t="shared" si="13"/>
      </c>
      <c r="V90" s="47">
        <f t="shared" si="2"/>
      </c>
      <c r="W90" s="47">
        <f t="shared" si="3"/>
      </c>
      <c r="X90" s="47">
        <f t="shared" si="4"/>
      </c>
      <c r="Y90" s="47">
        <f t="shared" si="5"/>
      </c>
      <c r="Z90" s="47">
        <f t="shared" si="6"/>
      </c>
      <c r="AA90" s="47">
        <f t="shared" si="7"/>
      </c>
      <c r="AB90" s="47">
        <f t="shared" si="8"/>
      </c>
      <c r="AC90" s="47">
        <f t="shared" si="23"/>
      </c>
      <c r="AD90" s="47">
        <f t="shared" si="14"/>
      </c>
      <c r="AE90" s="47">
        <f t="shared" si="15"/>
      </c>
      <c r="AF90" s="47">
        <f t="shared" si="16"/>
      </c>
      <c r="AG90" s="47">
        <f t="shared" si="17"/>
      </c>
      <c r="AH90" s="47">
        <f t="shared" si="18"/>
      </c>
      <c r="AI90" s="47">
        <f t="shared" si="19"/>
      </c>
      <c r="AJ90" s="47">
        <f t="shared" si="20"/>
      </c>
      <c r="AK90" s="47">
        <f t="shared" si="21"/>
      </c>
      <c r="AL90" s="187"/>
      <c r="AM90" s="187"/>
      <c r="AN90" s="187"/>
      <c r="AO90" s="187"/>
      <c r="AP90" s="187"/>
      <c r="AQ90" s="187"/>
      <c r="AR90" s="187"/>
      <c r="AS90" s="187"/>
      <c r="AT90" s="187"/>
      <c r="AU90" s="187"/>
      <c r="AV90" s="187"/>
      <c r="AW90" s="187"/>
      <c r="AX90" s="187"/>
      <c r="AY90" s="187"/>
      <c r="AZ90" s="187"/>
      <c r="BA90" s="187"/>
      <c r="BB90" s="187"/>
      <c r="BC90" s="187"/>
      <c r="BD90" s="187"/>
      <c r="BE90" s="187"/>
      <c r="BF90" s="187"/>
      <c r="BG90" s="187"/>
      <c r="BH90" s="187"/>
      <c r="BI90" s="187"/>
      <c r="BJ90" s="187"/>
      <c r="BK90" s="187"/>
      <c r="BL90" s="187"/>
      <c r="BM90" s="187"/>
      <c r="BN90" s="187"/>
      <c r="BO90" s="187"/>
      <c r="BP90" s="187"/>
      <c r="BQ90" s="187"/>
      <c r="BR90" s="187"/>
      <c r="BS90" s="187"/>
      <c r="BT90" s="187"/>
      <c r="BU90" s="187"/>
      <c r="BV90" s="187"/>
      <c r="BW90" s="187"/>
      <c r="BX90" s="187"/>
      <c r="BY90" s="187"/>
      <c r="BZ90" s="187"/>
      <c r="CA90" s="187"/>
      <c r="CB90" s="187"/>
      <c r="CC90" s="187"/>
      <c r="CD90" s="187"/>
      <c r="CE90" s="187"/>
    </row>
    <row r="91" spans="2:83" s="188" customFormat="1" ht="10.5" customHeight="1" hidden="1">
      <c r="B91" s="47">
        <v>19</v>
      </c>
      <c r="C91" s="47"/>
      <c r="D91" s="47"/>
      <c r="E91" s="47">
        <f>IF(E46="","",E46)</f>
      </c>
      <c r="F91" s="47">
        <f t="shared" si="9"/>
      </c>
      <c r="G91" s="47">
        <f>IF(E45="","",E45)</f>
      </c>
      <c r="H91" s="47">
        <f>IF(I45=0,"",I45)</f>
      </c>
      <c r="I91" s="47">
        <f>L45</f>
      </c>
      <c r="J91" s="47">
        <f t="shared" si="10"/>
      </c>
      <c r="K91" s="47">
        <f t="shared" si="0"/>
      </c>
      <c r="L91" s="47"/>
      <c r="M91" s="47">
        <f>N45</f>
        <v>0</v>
      </c>
      <c r="N91" s="47"/>
      <c r="O91" s="47">
        <f t="shared" si="11"/>
      </c>
      <c r="P91" s="47">
        <f>O45</f>
        <v>0</v>
      </c>
      <c r="Q91" s="47">
        <f t="shared" si="12"/>
      </c>
      <c r="R91" s="47">
        <f t="shared" si="1"/>
      </c>
      <c r="S91" s="47">
        <f t="shared" si="24"/>
      </c>
      <c r="T91" s="47">
        <f t="shared" si="22"/>
      </c>
      <c r="U91" s="47">
        <f t="shared" si="13"/>
      </c>
      <c r="V91" s="47">
        <f t="shared" si="2"/>
      </c>
      <c r="W91" s="47">
        <f t="shared" si="3"/>
      </c>
      <c r="X91" s="47">
        <f t="shared" si="4"/>
      </c>
      <c r="Y91" s="47">
        <f t="shared" si="5"/>
      </c>
      <c r="Z91" s="47">
        <f t="shared" si="6"/>
      </c>
      <c r="AA91" s="47">
        <f t="shared" si="7"/>
      </c>
      <c r="AB91" s="47">
        <f t="shared" si="8"/>
      </c>
      <c r="AC91" s="47">
        <f t="shared" si="23"/>
      </c>
      <c r="AD91" s="47">
        <f t="shared" si="14"/>
      </c>
      <c r="AE91" s="47">
        <f t="shared" si="15"/>
      </c>
      <c r="AF91" s="47">
        <f t="shared" si="16"/>
      </c>
      <c r="AG91" s="47">
        <f t="shared" si="17"/>
      </c>
      <c r="AH91" s="47">
        <f t="shared" si="18"/>
      </c>
      <c r="AI91" s="47">
        <f t="shared" si="19"/>
      </c>
      <c r="AJ91" s="47">
        <f t="shared" si="20"/>
      </c>
      <c r="AK91" s="47">
        <f t="shared" si="21"/>
      </c>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187"/>
      <c r="BX91" s="187"/>
      <c r="BY91" s="187"/>
      <c r="BZ91" s="187"/>
      <c r="CA91" s="187"/>
      <c r="CB91" s="187"/>
      <c r="CC91" s="187"/>
      <c r="CD91" s="187"/>
      <c r="CE91" s="187"/>
    </row>
    <row r="92" spans="2:83" s="188" customFormat="1" ht="10.5" customHeight="1" hidden="1">
      <c r="B92" s="47">
        <v>20</v>
      </c>
      <c r="C92" s="47"/>
      <c r="D92" s="47"/>
      <c r="E92" s="47">
        <f>IF(E48="","",E48)</f>
      </c>
      <c r="F92" s="47">
        <f t="shared" si="9"/>
      </c>
      <c r="G92" s="47">
        <f>IF(E47="","",E47)</f>
      </c>
      <c r="H92" s="47">
        <f>IF(I47=0,"",I47)</f>
      </c>
      <c r="I92" s="47">
        <f>L47</f>
      </c>
      <c r="J92" s="47">
        <f t="shared" si="10"/>
      </c>
      <c r="K92" s="47">
        <f t="shared" si="0"/>
      </c>
      <c r="L92" s="47"/>
      <c r="M92" s="47">
        <f>N47</f>
        <v>0</v>
      </c>
      <c r="N92" s="47"/>
      <c r="O92" s="47">
        <f t="shared" si="11"/>
      </c>
      <c r="P92" s="47">
        <f>O47</f>
        <v>0</v>
      </c>
      <c r="Q92" s="47">
        <f t="shared" si="12"/>
      </c>
      <c r="R92" s="47">
        <f t="shared" si="1"/>
      </c>
      <c r="S92" s="47">
        <f t="shared" si="24"/>
      </c>
      <c r="T92" s="47">
        <f t="shared" si="22"/>
      </c>
      <c r="U92" s="47">
        <f t="shared" si="13"/>
      </c>
      <c r="V92" s="47">
        <f t="shared" si="2"/>
      </c>
      <c r="W92" s="47">
        <f t="shared" si="3"/>
      </c>
      <c r="X92" s="47">
        <f t="shared" si="4"/>
      </c>
      <c r="Y92" s="47">
        <f t="shared" si="5"/>
      </c>
      <c r="Z92" s="47">
        <f t="shared" si="6"/>
      </c>
      <c r="AA92" s="47">
        <f t="shared" si="7"/>
      </c>
      <c r="AB92" s="47">
        <f t="shared" si="8"/>
      </c>
      <c r="AC92" s="47">
        <f t="shared" si="23"/>
      </c>
      <c r="AD92" s="47">
        <f t="shared" si="14"/>
      </c>
      <c r="AE92" s="47">
        <f t="shared" si="15"/>
      </c>
      <c r="AF92" s="47">
        <f t="shared" si="16"/>
      </c>
      <c r="AG92" s="47">
        <f t="shared" si="17"/>
      </c>
      <c r="AH92" s="47">
        <f t="shared" si="18"/>
      </c>
      <c r="AI92" s="47">
        <f t="shared" si="19"/>
      </c>
      <c r="AJ92" s="47">
        <f t="shared" si="20"/>
      </c>
      <c r="AK92" s="47">
        <f t="shared" si="21"/>
      </c>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87"/>
      <c r="BX92" s="187"/>
      <c r="BY92" s="187"/>
      <c r="BZ92" s="187"/>
      <c r="CA92" s="187"/>
      <c r="CB92" s="187"/>
      <c r="CC92" s="187"/>
      <c r="CD92" s="187"/>
      <c r="CE92" s="187"/>
    </row>
    <row r="93" spans="2:82" s="188" customFormat="1" ht="10.5" customHeight="1" hidden="1" thickBot="1">
      <c r="B93" s="187"/>
      <c r="C93" s="187"/>
      <c r="D93" s="187"/>
      <c r="E93" s="187"/>
      <c r="F93" s="187">
        <f>COUNT(F73:F92)</f>
        <v>0</v>
      </c>
      <c r="G93" s="187"/>
      <c r="H93" s="187"/>
      <c r="I93" s="187">
        <f>COUNT(J73:J92)</f>
        <v>0</v>
      </c>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47">
        <f>IF(F2="","",F2)</f>
      </c>
      <c r="AI93" s="47">
        <f>IF(F2="","",F2)</f>
      </c>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row>
    <row r="94" spans="2:85" s="188" customFormat="1" ht="10.5" customHeight="1" hidden="1">
      <c r="B94" s="189"/>
      <c r="C94" s="190"/>
      <c r="D94" s="191"/>
      <c r="E94" s="45" t="s">
        <v>33</v>
      </c>
      <c r="F94" s="190" t="s">
        <v>59</v>
      </c>
      <c r="G94" s="192" t="s">
        <v>57</v>
      </c>
      <c r="H94" s="191" t="s">
        <v>33</v>
      </c>
      <c r="I94" s="45" t="s">
        <v>44</v>
      </c>
      <c r="J94" s="193"/>
      <c r="K94" s="193"/>
      <c r="L94" s="193"/>
      <c r="M94" s="193"/>
      <c r="N94" s="187"/>
      <c r="O94" s="187"/>
      <c r="P94" s="187"/>
      <c r="Q94" s="193"/>
      <c r="R94" s="193"/>
      <c r="S94" s="190" t="s">
        <v>234</v>
      </c>
      <c r="T94" s="44" t="s">
        <v>235</v>
      </c>
      <c r="U94" s="44" t="s">
        <v>236</v>
      </c>
      <c r="V94" s="44" t="s">
        <v>237</v>
      </c>
      <c r="W94" s="44" t="s">
        <v>238</v>
      </c>
      <c r="X94" s="44" t="s">
        <v>239</v>
      </c>
      <c r="Y94" s="44" t="s">
        <v>240</v>
      </c>
      <c r="Z94" s="44" t="s">
        <v>241</v>
      </c>
      <c r="AA94" s="44" t="s">
        <v>242</v>
      </c>
      <c r="AB94" s="44" t="s">
        <v>243</v>
      </c>
      <c r="AC94" s="43" t="s">
        <v>60</v>
      </c>
      <c r="AD94" s="44" t="s">
        <v>33</v>
      </c>
      <c r="AE94" s="45" t="s">
        <v>57</v>
      </c>
      <c r="AF94" s="187"/>
      <c r="AG94" s="187"/>
      <c r="AH94" s="47" t="str">
        <f>F4&amp;"　中学校"</f>
        <v>　中学校</v>
      </c>
      <c r="AI94" s="47">
        <f>IF(F4="","",F4)</f>
      </c>
      <c r="AJ94" s="187"/>
      <c r="AK94" s="187"/>
      <c r="AL94" s="187"/>
      <c r="AM94" s="187"/>
      <c r="AN94" s="187"/>
      <c r="AO94" s="187"/>
      <c r="AP94" s="187"/>
      <c r="AQ94" s="187"/>
      <c r="AR94" s="187"/>
      <c r="AS94" s="187"/>
      <c r="AT94" s="187"/>
      <c r="AU94" s="187"/>
      <c r="AV94" s="187"/>
      <c r="AW94" s="187"/>
      <c r="AX94" s="187"/>
      <c r="AY94" s="187"/>
      <c r="AZ94" s="187"/>
      <c r="BA94" s="187"/>
      <c r="BB94" s="187"/>
      <c r="BC94" s="187"/>
      <c r="BD94" s="187"/>
      <c r="BE94" s="187"/>
      <c r="BF94" s="187"/>
      <c r="BG94" s="187"/>
      <c r="BH94" s="187"/>
      <c r="BI94" s="187"/>
      <c r="BJ94" s="187"/>
      <c r="BK94" s="187"/>
      <c r="BL94" s="187"/>
      <c r="BM94" s="187"/>
      <c r="BN94" s="187"/>
      <c r="BO94" s="187"/>
      <c r="BP94" s="187"/>
      <c r="BQ94" s="187"/>
      <c r="BR94" s="187"/>
      <c r="BS94" s="187"/>
      <c r="BT94" s="187"/>
      <c r="BU94" s="187"/>
      <c r="BV94" s="187"/>
      <c r="BW94" s="187"/>
      <c r="BX94" s="187"/>
      <c r="BY94" s="187"/>
      <c r="BZ94" s="187"/>
      <c r="CA94" s="187"/>
      <c r="CB94" s="187"/>
      <c r="CC94" s="187"/>
      <c r="CD94" s="187"/>
      <c r="CE94" s="187"/>
      <c r="CF94" s="187"/>
      <c r="CG94" s="187"/>
    </row>
    <row r="95" spans="2:85" s="188" customFormat="1" ht="10.5" customHeight="1" hidden="1">
      <c r="B95" s="189">
        <v>1</v>
      </c>
      <c r="C95" s="194" t="e">
        <f aca="true" t="shared" si="25" ref="C95:C114">VLOOKUP(E95,$B$73:$I$92,4)</f>
        <v>#N/A</v>
      </c>
      <c r="D95" s="189"/>
      <c r="E95" s="195" t="e">
        <f aca="true" t="shared" si="26" ref="E95:E114">MATCH(B95,$K$73:$K$92,0)</f>
        <v>#N/A</v>
      </c>
      <c r="F95" s="194" t="e">
        <f>MATCH(B95,$M$73:$M$92,0)</f>
        <v>#N/A</v>
      </c>
      <c r="G95" s="47" t="e">
        <f>VLOOKUP(F95,$B$73:$I$92,4)</f>
        <v>#N/A</v>
      </c>
      <c r="H95" s="196" t="e">
        <f>VLOOKUP(F95,$B$73:$I$92,8)</f>
        <v>#N/A</v>
      </c>
      <c r="I95" s="195" t="e">
        <f aca="true" t="shared" si="27" ref="I95:I114">VLOOKUP(F95,$B$73:$I$92,6)</f>
        <v>#N/A</v>
      </c>
      <c r="J95" s="193"/>
      <c r="K95" s="193"/>
      <c r="L95" s="193"/>
      <c r="M95" s="193"/>
      <c r="N95" s="187"/>
      <c r="O95" s="187"/>
      <c r="P95" s="187"/>
      <c r="Q95" s="193"/>
      <c r="R95" s="193"/>
      <c r="S95" s="194" t="e">
        <f>MATCH(B95,$S$73:$S$92,0)</f>
        <v>#N/A</v>
      </c>
      <c r="T95" s="47" t="e">
        <f>MATCH(B95,$U$73:$U$92,0)</f>
        <v>#N/A</v>
      </c>
      <c r="U95" s="47" t="e">
        <f>MATCH(B95,$W$73:$W$92,0)</f>
        <v>#N/A</v>
      </c>
      <c r="V95" s="47" t="e">
        <f>MATCH(B95,$Y$73:$Y$92,0)</f>
        <v>#N/A</v>
      </c>
      <c r="W95" s="47" t="e">
        <f>MATCH(B95,$AA$73:$AA$92,0)</f>
        <v>#N/A</v>
      </c>
      <c r="X95" s="47" t="e">
        <f>MATCH(B95,$AC$73:$AC$92,0)</f>
        <v>#N/A</v>
      </c>
      <c r="Y95" s="47" t="e">
        <f>MATCH(B95,$AE$73:$AE$92,0)</f>
        <v>#N/A</v>
      </c>
      <c r="Z95" s="47" t="e">
        <f>MATCH(B95,$AG$73:$AG$92,0)</f>
        <v>#N/A</v>
      </c>
      <c r="AA95" s="47" t="e">
        <f>MATCH(B95,$AI$73:$AI$92,0)</f>
        <v>#N/A</v>
      </c>
      <c r="AB95" s="47" t="e">
        <f>MATCH(B95,$AK$73:$AK$92,0)</f>
        <v>#N/A</v>
      </c>
      <c r="AC95" s="46" t="e">
        <f>VLOOKUP(1,$B$95:$AB$96,MATCH("複①",$B$94:$AC$94))</f>
        <v>#N/A</v>
      </c>
      <c r="AD95" s="47" t="e">
        <f>VLOOKUP(AC95,$B$73:$I$92,8)</f>
        <v>#N/A</v>
      </c>
      <c r="AE95" s="195" t="e">
        <f aca="true" t="shared" si="28" ref="AE95:AE114">VLOOKUP(AC95,$B$73:$I$92,4)</f>
        <v>#N/A</v>
      </c>
      <c r="AF95" s="187"/>
      <c r="AG95" s="187"/>
      <c r="AH95" s="47" t="s">
        <v>33</v>
      </c>
      <c r="AI95" s="47">
        <f>IF(E115&gt;0,1,0)</f>
        <v>0</v>
      </c>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187"/>
      <c r="BR95" s="187"/>
      <c r="BS95" s="187"/>
      <c r="BT95" s="187"/>
      <c r="BU95" s="187"/>
      <c r="BV95" s="187"/>
      <c r="BW95" s="187"/>
      <c r="BX95" s="187"/>
      <c r="BY95" s="187"/>
      <c r="BZ95" s="187"/>
      <c r="CA95" s="187"/>
      <c r="CB95" s="187"/>
      <c r="CC95" s="187"/>
      <c r="CD95" s="187"/>
      <c r="CE95" s="187"/>
      <c r="CF95" s="187"/>
      <c r="CG95" s="187"/>
    </row>
    <row r="96" spans="2:85" s="188" customFormat="1" ht="10.5" customHeight="1" hidden="1">
      <c r="B96" s="189">
        <v>2</v>
      </c>
      <c r="C96" s="194" t="e">
        <f t="shared" si="25"/>
        <v>#N/A</v>
      </c>
      <c r="D96" s="189"/>
      <c r="E96" s="195" t="e">
        <f t="shared" si="26"/>
        <v>#N/A</v>
      </c>
      <c r="F96" s="194" t="e">
        <f aca="true" t="shared" si="29" ref="F96:F114">MATCH(B96,$M$73:$M$92,0)</f>
        <v>#N/A</v>
      </c>
      <c r="G96" s="47" t="e">
        <f aca="true" t="shared" si="30" ref="G96:G114">VLOOKUP(F96,$B$73:$I$92,4)</f>
        <v>#N/A</v>
      </c>
      <c r="H96" s="196" t="e">
        <f aca="true" t="shared" si="31" ref="H96:H114">VLOOKUP(F96,$B$73:$I$92,8)</f>
        <v>#N/A</v>
      </c>
      <c r="I96" s="195" t="e">
        <f t="shared" si="27"/>
        <v>#N/A</v>
      </c>
      <c r="J96" s="193"/>
      <c r="K96" s="193"/>
      <c r="L96" s="193"/>
      <c r="M96" s="193"/>
      <c r="N96" s="187"/>
      <c r="O96" s="187"/>
      <c r="P96" s="187"/>
      <c r="Q96" s="193"/>
      <c r="R96" s="193"/>
      <c r="S96" s="194" t="e">
        <f>MATCH(B96,$S$73:$S$92,0)</f>
        <v>#N/A</v>
      </c>
      <c r="T96" s="47" t="e">
        <f>MATCH(B96,$U$73:$U$92,0)</f>
        <v>#N/A</v>
      </c>
      <c r="U96" s="47" t="e">
        <f>MATCH(B96,$W$73:$W$92,0)</f>
        <v>#N/A</v>
      </c>
      <c r="V96" s="47" t="e">
        <f>MATCH(B96,$Y$73:$Y$92,0)</f>
        <v>#N/A</v>
      </c>
      <c r="W96" s="47" t="e">
        <f>MATCH(B96,$AA$73:$AA$92,0)</f>
        <v>#N/A</v>
      </c>
      <c r="X96" s="47" t="e">
        <f>MATCH(B96,$AC$73:$AC$92,0)</f>
        <v>#N/A</v>
      </c>
      <c r="Y96" s="47" t="e">
        <f>MATCH(B96,$AE$73:$AE$92,0)</f>
        <v>#N/A</v>
      </c>
      <c r="Z96" s="47" t="e">
        <f>MATCH(B96,$AG$73:$AG$92,0)</f>
        <v>#N/A</v>
      </c>
      <c r="AA96" s="47" t="e">
        <f>MATCH(B96,$AI$73:$AI$92,0)</f>
        <v>#N/A</v>
      </c>
      <c r="AB96" s="47" t="e">
        <f>MATCH(B96,$AK$73:$AK$92,0)</f>
        <v>#N/A</v>
      </c>
      <c r="AC96" s="46" t="e">
        <f>VLOOKUP(2,$B$95:$AC$96,MATCH("複①",$B$94:$AC$94))</f>
        <v>#N/A</v>
      </c>
      <c r="AD96" s="47" t="e">
        <f aca="true" t="shared" si="32" ref="AD96:AD107">VLOOKUP(AC96,$B$73:$I$92,8)</f>
        <v>#N/A</v>
      </c>
      <c r="AE96" s="195" t="e">
        <f t="shared" si="28"/>
        <v>#N/A</v>
      </c>
      <c r="AF96" s="187"/>
      <c r="AG96" s="187"/>
      <c r="AH96" s="47" t="s">
        <v>59</v>
      </c>
      <c r="AI96" s="47">
        <f>F115</f>
        <v>0</v>
      </c>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row>
    <row r="97" spans="2:85" s="188" customFormat="1" ht="10.5" customHeight="1" hidden="1">
      <c r="B97" s="189">
        <v>3</v>
      </c>
      <c r="C97" s="194" t="e">
        <f t="shared" si="25"/>
        <v>#N/A</v>
      </c>
      <c r="D97" s="189"/>
      <c r="E97" s="195" t="e">
        <f t="shared" si="26"/>
        <v>#N/A</v>
      </c>
      <c r="F97" s="194" t="e">
        <f t="shared" si="29"/>
        <v>#N/A</v>
      </c>
      <c r="G97" s="47" t="e">
        <f t="shared" si="30"/>
        <v>#N/A</v>
      </c>
      <c r="H97" s="196" t="e">
        <f t="shared" si="31"/>
        <v>#N/A</v>
      </c>
      <c r="I97" s="195" t="e">
        <f t="shared" si="27"/>
        <v>#N/A</v>
      </c>
      <c r="J97" s="193"/>
      <c r="K97" s="193"/>
      <c r="L97" s="193"/>
      <c r="M97" s="193"/>
      <c r="N97" s="187"/>
      <c r="O97" s="187"/>
      <c r="P97" s="187"/>
      <c r="Q97" s="193"/>
      <c r="R97" s="193"/>
      <c r="S97" s="194"/>
      <c r="T97" s="47"/>
      <c r="U97" s="47"/>
      <c r="V97" s="47"/>
      <c r="W97" s="47"/>
      <c r="X97" s="47"/>
      <c r="Y97" s="47"/>
      <c r="Z97" s="47"/>
      <c r="AA97" s="47"/>
      <c r="AB97" s="47"/>
      <c r="AC97" s="46" t="e">
        <f>VLOOKUP(1,$B$95:$AB$96,MATCH("複②",$B$94:$AC$94))</f>
        <v>#N/A</v>
      </c>
      <c r="AD97" s="47" t="e">
        <f t="shared" si="32"/>
        <v>#N/A</v>
      </c>
      <c r="AE97" s="195" t="e">
        <f t="shared" si="28"/>
        <v>#N/A</v>
      </c>
      <c r="AF97" s="187"/>
      <c r="AG97" s="187"/>
      <c r="AH97" s="47" t="s">
        <v>60</v>
      </c>
      <c r="AI97" s="47">
        <f>AC115</f>
        <v>0</v>
      </c>
      <c r="AJ97" s="187"/>
      <c r="AK97" s="187"/>
      <c r="AL97" s="187"/>
      <c r="AM97" s="187"/>
      <c r="AN97" s="187"/>
      <c r="AO97" s="187"/>
      <c r="AP97" s="187"/>
      <c r="AQ97" s="187"/>
      <c r="AR97" s="187"/>
      <c r="AS97" s="187"/>
      <c r="AT97" s="187"/>
      <c r="AU97" s="187"/>
      <c r="AV97" s="187"/>
      <c r="AW97" s="187"/>
      <c r="AX97" s="187"/>
      <c r="AY97" s="187"/>
      <c r="AZ97" s="187"/>
      <c r="BA97" s="187"/>
      <c r="BB97" s="187"/>
      <c r="BC97" s="187"/>
      <c r="BD97" s="187"/>
      <c r="BE97" s="187"/>
      <c r="BF97" s="187"/>
      <c r="BG97" s="187"/>
      <c r="BH97" s="187"/>
      <c r="BI97" s="187"/>
      <c r="BJ97" s="187"/>
      <c r="BK97" s="187"/>
      <c r="BL97" s="187"/>
      <c r="BM97" s="187"/>
      <c r="BN97" s="187"/>
      <c r="BO97" s="187"/>
      <c r="BP97" s="187"/>
      <c r="BQ97" s="187"/>
      <c r="BR97" s="187"/>
      <c r="BS97" s="187"/>
      <c r="BT97" s="187"/>
      <c r="BU97" s="187"/>
      <c r="BV97" s="187"/>
      <c r="BW97" s="187"/>
      <c r="BX97" s="187"/>
      <c r="BY97" s="187"/>
      <c r="BZ97" s="187"/>
      <c r="CA97" s="187"/>
      <c r="CB97" s="187"/>
      <c r="CC97" s="187"/>
      <c r="CD97" s="187"/>
      <c r="CE97" s="187"/>
      <c r="CF97" s="187"/>
      <c r="CG97" s="187"/>
    </row>
    <row r="98" spans="2:85" s="188" customFormat="1" ht="10.5" customHeight="1" hidden="1">
      <c r="B98" s="189">
        <v>4</v>
      </c>
      <c r="C98" s="194" t="e">
        <f t="shared" si="25"/>
        <v>#N/A</v>
      </c>
      <c r="D98" s="189"/>
      <c r="E98" s="195" t="e">
        <f t="shared" si="26"/>
        <v>#N/A</v>
      </c>
      <c r="F98" s="194" t="e">
        <f t="shared" si="29"/>
        <v>#N/A</v>
      </c>
      <c r="G98" s="47" t="e">
        <f t="shared" si="30"/>
        <v>#N/A</v>
      </c>
      <c r="H98" s="196" t="e">
        <f t="shared" si="31"/>
        <v>#N/A</v>
      </c>
      <c r="I98" s="195" t="e">
        <f t="shared" si="27"/>
        <v>#N/A</v>
      </c>
      <c r="J98" s="193"/>
      <c r="K98" s="193"/>
      <c r="L98" s="193"/>
      <c r="M98" s="193"/>
      <c r="N98" s="187"/>
      <c r="O98" s="187"/>
      <c r="P98" s="187"/>
      <c r="Q98" s="193"/>
      <c r="R98" s="193"/>
      <c r="S98" s="194"/>
      <c r="T98" s="47"/>
      <c r="U98" s="47"/>
      <c r="V98" s="47"/>
      <c r="W98" s="47"/>
      <c r="X98" s="47"/>
      <c r="Y98" s="47"/>
      <c r="Z98" s="47"/>
      <c r="AA98" s="47"/>
      <c r="AB98" s="47"/>
      <c r="AC98" s="46" t="e">
        <f>VLOOKUP(2,$B$95:$AB$96,MATCH("複②",$B$94:$AC$94))</f>
        <v>#N/A</v>
      </c>
      <c r="AD98" s="47" t="e">
        <f t="shared" si="32"/>
        <v>#N/A</v>
      </c>
      <c r="AE98" s="195" t="e">
        <f t="shared" si="28"/>
        <v>#N/A</v>
      </c>
      <c r="AF98" s="187"/>
      <c r="AG98" s="187"/>
      <c r="AH98" s="187"/>
      <c r="AI98" s="187"/>
      <c r="AJ98" s="187"/>
      <c r="AK98" s="187"/>
      <c r="AL98" s="187"/>
      <c r="AM98" s="187"/>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7"/>
      <c r="BQ98" s="187"/>
      <c r="BR98" s="187"/>
      <c r="BS98" s="187"/>
      <c r="BT98" s="187"/>
      <c r="BU98" s="187"/>
      <c r="BV98" s="187"/>
      <c r="BW98" s="187"/>
      <c r="BX98" s="187"/>
      <c r="BY98" s="187"/>
      <c r="BZ98" s="187"/>
      <c r="CA98" s="187"/>
      <c r="CB98" s="187"/>
      <c r="CC98" s="187"/>
      <c r="CD98" s="187"/>
      <c r="CE98" s="187"/>
      <c r="CF98" s="187"/>
      <c r="CG98" s="187"/>
    </row>
    <row r="99" spans="2:85" s="188" customFormat="1" ht="10.5" customHeight="1" hidden="1">
      <c r="B99" s="189">
        <v>5</v>
      </c>
      <c r="C99" s="194" t="e">
        <f t="shared" si="25"/>
        <v>#N/A</v>
      </c>
      <c r="D99" s="189"/>
      <c r="E99" s="195" t="e">
        <f t="shared" si="26"/>
        <v>#N/A</v>
      </c>
      <c r="F99" s="194" t="e">
        <f t="shared" si="29"/>
        <v>#N/A</v>
      </c>
      <c r="G99" s="47" t="e">
        <f t="shared" si="30"/>
        <v>#N/A</v>
      </c>
      <c r="H99" s="196" t="e">
        <f t="shared" si="31"/>
        <v>#N/A</v>
      </c>
      <c r="I99" s="195" t="e">
        <f>VLOOKUP(F99,$B$73:$I$92,6)</f>
        <v>#N/A</v>
      </c>
      <c r="J99" s="193"/>
      <c r="K99" s="193"/>
      <c r="L99" s="193"/>
      <c r="M99" s="193"/>
      <c r="N99" s="187"/>
      <c r="O99" s="187"/>
      <c r="P99" s="187"/>
      <c r="Q99" s="193"/>
      <c r="R99" s="193"/>
      <c r="S99" s="194"/>
      <c r="T99" s="47"/>
      <c r="U99" s="47"/>
      <c r="V99" s="47"/>
      <c r="W99" s="47"/>
      <c r="X99" s="47"/>
      <c r="Y99" s="47"/>
      <c r="Z99" s="47"/>
      <c r="AA99" s="47"/>
      <c r="AB99" s="47"/>
      <c r="AC99" s="46" t="e">
        <f>VLOOKUP(1,$B$95:$AB$96,MATCH("複③",$B$94:$AC$94))</f>
        <v>#N/A</v>
      </c>
      <c r="AD99" s="47" t="e">
        <f t="shared" si="32"/>
        <v>#N/A</v>
      </c>
      <c r="AE99" s="195" t="e">
        <f t="shared" si="28"/>
        <v>#N/A</v>
      </c>
      <c r="AF99" s="187"/>
      <c r="AG99" s="187"/>
      <c r="AH99" s="187"/>
      <c r="AI99" s="187"/>
      <c r="AJ99" s="187"/>
      <c r="AK99" s="187"/>
      <c r="AL99" s="187"/>
      <c r="AM99" s="187"/>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7"/>
      <c r="BQ99" s="187"/>
      <c r="BR99" s="187"/>
      <c r="BS99" s="187"/>
      <c r="BT99" s="187"/>
      <c r="BU99" s="187"/>
      <c r="BV99" s="187"/>
      <c r="BW99" s="187"/>
      <c r="BX99" s="187"/>
      <c r="BY99" s="187"/>
      <c r="BZ99" s="187"/>
      <c r="CA99" s="187"/>
      <c r="CB99" s="187"/>
      <c r="CC99" s="187"/>
      <c r="CD99" s="187"/>
      <c r="CE99" s="187"/>
      <c r="CF99" s="187"/>
      <c r="CG99" s="187"/>
    </row>
    <row r="100" spans="2:85" s="188" customFormat="1" ht="10.5" customHeight="1" hidden="1">
      <c r="B100" s="189">
        <v>6</v>
      </c>
      <c r="C100" s="194" t="e">
        <f t="shared" si="25"/>
        <v>#N/A</v>
      </c>
      <c r="D100" s="189"/>
      <c r="E100" s="195" t="e">
        <f t="shared" si="26"/>
        <v>#N/A</v>
      </c>
      <c r="F100" s="194" t="e">
        <f>MATCH(B100,$M$73:$M$92,0)</f>
        <v>#N/A</v>
      </c>
      <c r="G100" s="47" t="e">
        <f t="shared" si="30"/>
        <v>#N/A</v>
      </c>
      <c r="H100" s="196" t="e">
        <f t="shared" si="31"/>
        <v>#N/A</v>
      </c>
      <c r="I100" s="195" t="e">
        <f t="shared" si="27"/>
        <v>#N/A</v>
      </c>
      <c r="J100" s="193"/>
      <c r="K100" s="193"/>
      <c r="L100" s="193"/>
      <c r="M100" s="193"/>
      <c r="N100" s="187"/>
      <c r="O100" s="187"/>
      <c r="P100" s="187"/>
      <c r="Q100" s="193"/>
      <c r="R100" s="193"/>
      <c r="S100" s="194"/>
      <c r="T100" s="47"/>
      <c r="U100" s="47"/>
      <c r="V100" s="47"/>
      <c r="W100" s="47"/>
      <c r="X100" s="47"/>
      <c r="Y100" s="47"/>
      <c r="Z100" s="47"/>
      <c r="AA100" s="47"/>
      <c r="AB100" s="47"/>
      <c r="AC100" s="46" t="e">
        <f>VLOOKUP(2,$B$95:$AB$96,MATCH("複③",$B$94:$AC$94))</f>
        <v>#N/A</v>
      </c>
      <c r="AD100" s="47" t="e">
        <f t="shared" si="32"/>
        <v>#N/A</v>
      </c>
      <c r="AE100" s="195" t="e">
        <f t="shared" si="28"/>
        <v>#N/A</v>
      </c>
      <c r="AF100" s="187"/>
      <c r="AG100" s="187"/>
      <c r="AH100" s="187"/>
      <c r="AI100" s="187"/>
      <c r="AJ100" s="187"/>
      <c r="AK100" s="187"/>
      <c r="AL100" s="187"/>
      <c r="AM100" s="187"/>
      <c r="AN100" s="187"/>
      <c r="AO100" s="187"/>
      <c r="AP100" s="187"/>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row>
    <row r="101" spans="2:85" s="188" customFormat="1" ht="10.5" customHeight="1" hidden="1">
      <c r="B101" s="189">
        <v>7</v>
      </c>
      <c r="C101" s="194" t="e">
        <f t="shared" si="25"/>
        <v>#N/A</v>
      </c>
      <c r="D101" s="189"/>
      <c r="E101" s="195" t="e">
        <f t="shared" si="26"/>
        <v>#N/A</v>
      </c>
      <c r="F101" s="194" t="e">
        <f t="shared" si="29"/>
        <v>#N/A</v>
      </c>
      <c r="G101" s="47" t="e">
        <f t="shared" si="30"/>
        <v>#N/A</v>
      </c>
      <c r="H101" s="196" t="e">
        <f t="shared" si="31"/>
        <v>#N/A</v>
      </c>
      <c r="I101" s="195" t="e">
        <f t="shared" si="27"/>
        <v>#N/A</v>
      </c>
      <c r="J101" s="193"/>
      <c r="K101" s="193"/>
      <c r="L101" s="193"/>
      <c r="M101" s="193"/>
      <c r="N101" s="187"/>
      <c r="O101" s="187"/>
      <c r="P101" s="187"/>
      <c r="Q101" s="193"/>
      <c r="R101" s="193"/>
      <c r="S101" s="194"/>
      <c r="T101" s="47"/>
      <c r="U101" s="47"/>
      <c r="V101" s="47"/>
      <c r="W101" s="47"/>
      <c r="X101" s="47"/>
      <c r="Y101" s="47"/>
      <c r="Z101" s="47"/>
      <c r="AA101" s="47"/>
      <c r="AB101" s="47"/>
      <c r="AC101" s="46" t="e">
        <f>VLOOKUP(1,$B$95:$AB$96,MATCH("複④",$B$94:$AC$94))</f>
        <v>#N/A</v>
      </c>
      <c r="AD101" s="47" t="e">
        <f t="shared" si="32"/>
        <v>#N/A</v>
      </c>
      <c r="AE101" s="195" t="e">
        <f>VLOOKUP(AC101,$B$73:$I$92,4)</f>
        <v>#N/A</v>
      </c>
      <c r="AF101" s="187"/>
      <c r="AG101" s="187"/>
      <c r="AH101" s="187"/>
      <c r="AI101" s="187"/>
      <c r="AJ101" s="187"/>
      <c r="AK101" s="187"/>
      <c r="AL101" s="187"/>
      <c r="AM101" s="187"/>
      <c r="AN101" s="187"/>
      <c r="AO101" s="187"/>
      <c r="AP101" s="187"/>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7"/>
      <c r="BQ101" s="187"/>
      <c r="BR101" s="187"/>
      <c r="BS101" s="187"/>
      <c r="BT101" s="187"/>
      <c r="BU101" s="187"/>
      <c r="BV101" s="187"/>
      <c r="BW101" s="187"/>
      <c r="BX101" s="187"/>
      <c r="BY101" s="187"/>
      <c r="BZ101" s="187"/>
      <c r="CA101" s="187"/>
      <c r="CB101" s="187"/>
      <c r="CC101" s="187"/>
      <c r="CD101" s="187"/>
      <c r="CE101" s="187"/>
      <c r="CF101" s="187"/>
      <c r="CG101" s="187"/>
    </row>
    <row r="102" spans="2:85" s="188" customFormat="1" ht="10.5" customHeight="1" hidden="1">
      <c r="B102" s="189">
        <v>8</v>
      </c>
      <c r="C102" s="194" t="e">
        <f t="shared" si="25"/>
        <v>#N/A</v>
      </c>
      <c r="D102" s="189"/>
      <c r="E102" s="195" t="e">
        <f t="shared" si="26"/>
        <v>#N/A</v>
      </c>
      <c r="F102" s="194" t="e">
        <f t="shared" si="29"/>
        <v>#N/A</v>
      </c>
      <c r="G102" s="47" t="e">
        <f t="shared" si="30"/>
        <v>#N/A</v>
      </c>
      <c r="H102" s="189" t="e">
        <f t="shared" si="31"/>
        <v>#N/A</v>
      </c>
      <c r="I102" s="195" t="e">
        <f t="shared" si="27"/>
        <v>#N/A</v>
      </c>
      <c r="J102" s="193"/>
      <c r="K102" s="193"/>
      <c r="L102" s="193"/>
      <c r="M102" s="193"/>
      <c r="N102" s="187"/>
      <c r="O102" s="187"/>
      <c r="P102" s="187"/>
      <c r="Q102" s="193"/>
      <c r="R102" s="193"/>
      <c r="S102" s="194"/>
      <c r="T102" s="47"/>
      <c r="U102" s="47"/>
      <c r="V102" s="47"/>
      <c r="W102" s="47"/>
      <c r="X102" s="47"/>
      <c r="Y102" s="47"/>
      <c r="Z102" s="47"/>
      <c r="AA102" s="47"/>
      <c r="AB102" s="47"/>
      <c r="AC102" s="46" t="e">
        <f>VLOOKUP(2,$B$95:$AB$96,MATCH("複④",$B$94:$AC$94))</f>
        <v>#N/A</v>
      </c>
      <c r="AD102" s="47" t="e">
        <f t="shared" si="32"/>
        <v>#N/A</v>
      </c>
      <c r="AE102" s="195" t="e">
        <f t="shared" si="28"/>
        <v>#N/A</v>
      </c>
      <c r="AF102" s="187"/>
      <c r="AG102" s="187"/>
      <c r="AH102" s="187"/>
      <c r="AI102" s="187"/>
      <c r="AJ102" s="187"/>
      <c r="AK102" s="187"/>
      <c r="AL102" s="187"/>
      <c r="AM102" s="187"/>
      <c r="AN102" s="187"/>
      <c r="AO102" s="187"/>
      <c r="AP102" s="187"/>
      <c r="AQ102" s="187"/>
      <c r="AR102" s="187"/>
      <c r="AS102" s="187"/>
      <c r="AT102" s="187"/>
      <c r="AU102" s="187"/>
      <c r="AV102" s="187"/>
      <c r="AW102" s="187"/>
      <c r="AX102" s="187"/>
      <c r="AY102" s="187"/>
      <c r="AZ102" s="187"/>
      <c r="BA102" s="187"/>
      <c r="BB102" s="187"/>
      <c r="BC102" s="187"/>
      <c r="BD102" s="187"/>
      <c r="BE102" s="187"/>
      <c r="BF102" s="187"/>
      <c r="BG102" s="187"/>
      <c r="BH102" s="187"/>
      <c r="BI102" s="187"/>
      <c r="BJ102" s="187"/>
      <c r="BK102" s="187"/>
      <c r="BL102" s="187"/>
      <c r="BM102" s="187"/>
      <c r="BN102" s="187"/>
      <c r="BO102" s="187"/>
      <c r="BP102" s="187"/>
      <c r="BQ102" s="187"/>
      <c r="BR102" s="187"/>
      <c r="BS102" s="187"/>
      <c r="BT102" s="187"/>
      <c r="BU102" s="187"/>
      <c r="BV102" s="187"/>
      <c r="BW102" s="187"/>
      <c r="BX102" s="187"/>
      <c r="BY102" s="187"/>
      <c r="BZ102" s="187"/>
      <c r="CA102" s="187"/>
      <c r="CB102" s="187"/>
      <c r="CC102" s="187"/>
      <c r="CD102" s="187"/>
      <c r="CE102" s="187"/>
      <c r="CF102" s="187"/>
      <c r="CG102" s="187"/>
    </row>
    <row r="103" spans="2:85" s="188" customFormat="1" ht="10.5" customHeight="1" hidden="1">
      <c r="B103" s="189">
        <v>9</v>
      </c>
      <c r="C103" s="194" t="e">
        <f t="shared" si="25"/>
        <v>#N/A</v>
      </c>
      <c r="D103" s="189"/>
      <c r="E103" s="195" t="e">
        <f t="shared" si="26"/>
        <v>#N/A</v>
      </c>
      <c r="F103" s="194" t="e">
        <f t="shared" si="29"/>
        <v>#N/A</v>
      </c>
      <c r="G103" s="47" t="e">
        <f t="shared" si="30"/>
        <v>#N/A</v>
      </c>
      <c r="H103" s="189" t="e">
        <f t="shared" si="31"/>
        <v>#N/A</v>
      </c>
      <c r="I103" s="195" t="e">
        <f t="shared" si="27"/>
        <v>#N/A</v>
      </c>
      <c r="J103" s="193"/>
      <c r="K103" s="193"/>
      <c r="L103" s="193"/>
      <c r="M103" s="193"/>
      <c r="N103" s="187"/>
      <c r="O103" s="187"/>
      <c r="P103" s="187"/>
      <c r="Q103" s="193"/>
      <c r="R103" s="193"/>
      <c r="S103" s="194"/>
      <c r="T103" s="47"/>
      <c r="U103" s="47"/>
      <c r="V103" s="47"/>
      <c r="W103" s="47"/>
      <c r="X103" s="47"/>
      <c r="Y103" s="47"/>
      <c r="Z103" s="47"/>
      <c r="AA103" s="47"/>
      <c r="AB103" s="47"/>
      <c r="AC103" s="46" t="e">
        <f>VLOOKUP(1,$B$95:$AB$96,MATCH("複⑤",$B$94:$AC$94))</f>
        <v>#N/A</v>
      </c>
      <c r="AD103" s="47" t="e">
        <f t="shared" si="32"/>
        <v>#N/A</v>
      </c>
      <c r="AE103" s="195" t="e">
        <f t="shared" si="28"/>
        <v>#N/A</v>
      </c>
      <c r="AF103" s="187"/>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187"/>
      <c r="BB103" s="187"/>
      <c r="BC103" s="187"/>
      <c r="BD103" s="187"/>
      <c r="BE103" s="187"/>
      <c r="BF103" s="187"/>
      <c r="BG103" s="187"/>
      <c r="BH103" s="187"/>
      <c r="BI103" s="187"/>
      <c r="BJ103" s="187"/>
      <c r="BK103" s="187"/>
      <c r="BL103" s="187"/>
      <c r="BM103" s="187"/>
      <c r="BN103" s="187"/>
      <c r="BO103" s="187"/>
      <c r="BP103" s="187"/>
      <c r="BQ103" s="187"/>
      <c r="BR103" s="187"/>
      <c r="BS103" s="187"/>
      <c r="BT103" s="187"/>
      <c r="BU103" s="187"/>
      <c r="BV103" s="187"/>
      <c r="BW103" s="187"/>
      <c r="BX103" s="187"/>
      <c r="BY103" s="187"/>
      <c r="BZ103" s="187"/>
      <c r="CA103" s="187"/>
      <c r="CB103" s="187"/>
      <c r="CC103" s="187"/>
      <c r="CD103" s="187"/>
      <c r="CE103" s="187"/>
      <c r="CF103" s="187"/>
      <c r="CG103" s="187"/>
    </row>
    <row r="104" spans="2:85" s="188" customFormat="1" ht="10.5" customHeight="1" hidden="1">
      <c r="B104" s="189">
        <v>10</v>
      </c>
      <c r="C104" s="194" t="e">
        <f t="shared" si="25"/>
        <v>#N/A</v>
      </c>
      <c r="D104" s="189"/>
      <c r="E104" s="195" t="e">
        <f t="shared" si="26"/>
        <v>#N/A</v>
      </c>
      <c r="F104" s="194" t="e">
        <f t="shared" si="29"/>
        <v>#N/A</v>
      </c>
      <c r="G104" s="47" t="e">
        <f>VLOOKUP(F104,$B$73:$I$92,4)</f>
        <v>#N/A</v>
      </c>
      <c r="H104" s="189" t="e">
        <f t="shared" si="31"/>
        <v>#N/A</v>
      </c>
      <c r="I104" s="195" t="e">
        <f>VLOOKUP(F104,$B$73:$I$92,6)</f>
        <v>#N/A</v>
      </c>
      <c r="J104" s="193"/>
      <c r="K104" s="193"/>
      <c r="L104" s="193"/>
      <c r="M104" s="193"/>
      <c r="N104" s="187"/>
      <c r="O104" s="187"/>
      <c r="P104" s="187"/>
      <c r="Q104" s="193"/>
      <c r="R104" s="193"/>
      <c r="S104" s="194"/>
      <c r="T104" s="47"/>
      <c r="U104" s="47"/>
      <c r="V104" s="47"/>
      <c r="W104" s="47"/>
      <c r="X104" s="47"/>
      <c r="Y104" s="47"/>
      <c r="Z104" s="47"/>
      <c r="AA104" s="47"/>
      <c r="AB104" s="47"/>
      <c r="AC104" s="46" t="e">
        <f>VLOOKUP(2,$B$95:$AB$96,MATCH("複⑤",$B$94:$AC$94))</f>
        <v>#N/A</v>
      </c>
      <c r="AD104" s="47" t="e">
        <f>VLOOKUP(AC104,$B$73:$I$92,8)</f>
        <v>#N/A</v>
      </c>
      <c r="AE104" s="195" t="e">
        <f t="shared" si="28"/>
        <v>#N/A</v>
      </c>
      <c r="AF104" s="187"/>
      <c r="AG104" s="187"/>
      <c r="AH104" s="187"/>
      <c r="AI104" s="187"/>
      <c r="AJ104" s="187"/>
      <c r="AK104" s="187"/>
      <c r="AL104" s="187"/>
      <c r="AM104" s="187"/>
      <c r="AN104" s="187"/>
      <c r="AO104" s="187"/>
      <c r="AP104" s="187"/>
      <c r="AQ104" s="187"/>
      <c r="AR104" s="187"/>
      <c r="AS104" s="187"/>
      <c r="AT104" s="187"/>
      <c r="AU104" s="187"/>
      <c r="AV104" s="187"/>
      <c r="AW104" s="187"/>
      <c r="AX104" s="187"/>
      <c r="AY104" s="187"/>
      <c r="AZ104" s="187"/>
      <c r="BA104" s="187"/>
      <c r="BB104" s="187"/>
      <c r="BC104" s="187"/>
      <c r="BD104" s="187"/>
      <c r="BE104" s="187"/>
      <c r="BF104" s="187"/>
      <c r="BG104" s="187"/>
      <c r="BH104" s="187"/>
      <c r="BI104" s="187"/>
      <c r="BJ104" s="187"/>
      <c r="BK104" s="187"/>
      <c r="BL104" s="187"/>
      <c r="BM104" s="187"/>
      <c r="BN104" s="187"/>
      <c r="BO104" s="187"/>
      <c r="BP104" s="187"/>
      <c r="BQ104" s="187"/>
      <c r="BR104" s="187"/>
      <c r="BS104" s="187"/>
      <c r="BT104" s="187"/>
      <c r="BU104" s="187"/>
      <c r="BV104" s="187"/>
      <c r="BW104" s="187"/>
      <c r="BX104" s="187"/>
      <c r="BY104" s="187"/>
      <c r="BZ104" s="187"/>
      <c r="CA104" s="187"/>
      <c r="CB104" s="187"/>
      <c r="CC104" s="187"/>
      <c r="CD104" s="187"/>
      <c r="CE104" s="187"/>
      <c r="CF104" s="187"/>
      <c r="CG104" s="187"/>
    </row>
    <row r="105" spans="2:85" s="188" customFormat="1" ht="10.5" customHeight="1" hidden="1">
      <c r="B105" s="189">
        <v>11</v>
      </c>
      <c r="C105" s="194" t="e">
        <f t="shared" si="25"/>
        <v>#N/A</v>
      </c>
      <c r="D105" s="189"/>
      <c r="E105" s="195" t="e">
        <f t="shared" si="26"/>
        <v>#N/A</v>
      </c>
      <c r="F105" s="194" t="e">
        <f t="shared" si="29"/>
        <v>#N/A</v>
      </c>
      <c r="G105" s="47" t="e">
        <f>VLOOKUP(F105,$B$73:$I$92,4)</f>
        <v>#N/A</v>
      </c>
      <c r="H105" s="189" t="e">
        <f t="shared" si="31"/>
        <v>#N/A</v>
      </c>
      <c r="I105" s="195" t="e">
        <f>VLOOKUP(F105,$B$73:$I$92,6)</f>
        <v>#N/A</v>
      </c>
      <c r="J105" s="193"/>
      <c r="K105" s="193"/>
      <c r="L105" s="193"/>
      <c r="M105" s="193"/>
      <c r="N105" s="187"/>
      <c r="O105" s="187"/>
      <c r="P105" s="187"/>
      <c r="Q105" s="193"/>
      <c r="R105" s="193"/>
      <c r="S105" s="194"/>
      <c r="T105" s="47"/>
      <c r="U105" s="47"/>
      <c r="V105" s="47"/>
      <c r="W105" s="47"/>
      <c r="X105" s="47"/>
      <c r="Y105" s="47"/>
      <c r="Z105" s="47"/>
      <c r="AA105" s="47"/>
      <c r="AB105" s="47"/>
      <c r="AC105" s="46" t="e">
        <f>VLOOKUP(1,$B$95:$AB$96,MATCH("複⑥",$B$94:$AC$94))</f>
        <v>#N/A</v>
      </c>
      <c r="AD105" s="47" t="e">
        <f t="shared" si="32"/>
        <v>#N/A</v>
      </c>
      <c r="AE105" s="195" t="e">
        <f t="shared" si="28"/>
        <v>#N/A</v>
      </c>
      <c r="AF105" s="187"/>
      <c r="AG105" s="187"/>
      <c r="AH105" s="187"/>
      <c r="AI105" s="187"/>
      <c r="AJ105" s="187"/>
      <c r="AK105" s="187"/>
      <c r="AL105" s="187"/>
      <c r="AM105" s="187"/>
      <c r="AN105" s="187"/>
      <c r="AO105" s="187"/>
      <c r="AP105" s="187"/>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7"/>
      <c r="BT105" s="187"/>
      <c r="BU105" s="187"/>
      <c r="BV105" s="187"/>
      <c r="BW105" s="187"/>
      <c r="BX105" s="187"/>
      <c r="BY105" s="187"/>
      <c r="BZ105" s="187"/>
      <c r="CA105" s="187"/>
      <c r="CB105" s="187"/>
      <c r="CC105" s="187"/>
      <c r="CD105" s="187"/>
      <c r="CE105" s="187"/>
      <c r="CF105" s="187"/>
      <c r="CG105" s="187"/>
    </row>
    <row r="106" spans="2:85" s="188" customFormat="1" ht="10.5" customHeight="1" hidden="1">
      <c r="B106" s="189">
        <v>12</v>
      </c>
      <c r="C106" s="194" t="e">
        <f t="shared" si="25"/>
        <v>#N/A</v>
      </c>
      <c r="D106" s="189"/>
      <c r="E106" s="195" t="e">
        <f t="shared" si="26"/>
        <v>#N/A</v>
      </c>
      <c r="F106" s="194" t="e">
        <f t="shared" si="29"/>
        <v>#N/A</v>
      </c>
      <c r="G106" s="47" t="e">
        <f>VLOOKUP(F106,$B$73:$I$92,4)</f>
        <v>#N/A</v>
      </c>
      <c r="H106" s="189" t="e">
        <f t="shared" si="31"/>
        <v>#N/A</v>
      </c>
      <c r="I106" s="195" t="e">
        <f>VLOOKUP(F106,$B$73:$I$92,6)</f>
        <v>#N/A</v>
      </c>
      <c r="J106" s="193"/>
      <c r="K106" s="193"/>
      <c r="L106" s="193"/>
      <c r="M106" s="193"/>
      <c r="N106" s="187"/>
      <c r="O106" s="187"/>
      <c r="P106" s="187"/>
      <c r="Q106" s="193"/>
      <c r="R106" s="193"/>
      <c r="S106" s="194"/>
      <c r="T106" s="47"/>
      <c r="U106" s="47"/>
      <c r="V106" s="47"/>
      <c r="W106" s="47"/>
      <c r="X106" s="47"/>
      <c r="Y106" s="47"/>
      <c r="Z106" s="47"/>
      <c r="AA106" s="47"/>
      <c r="AB106" s="47"/>
      <c r="AC106" s="46" t="e">
        <f>VLOOKUP(2,$B$95:$AB$96,MATCH("複⑥",$B$94:$AC$94))</f>
        <v>#N/A</v>
      </c>
      <c r="AD106" s="47" t="e">
        <f t="shared" si="32"/>
        <v>#N/A</v>
      </c>
      <c r="AE106" s="195" t="e">
        <f t="shared" si="28"/>
        <v>#N/A</v>
      </c>
      <c r="AF106" s="187"/>
      <c r="AG106" s="187"/>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7"/>
      <c r="BI106" s="187"/>
      <c r="BJ106" s="187"/>
      <c r="BK106" s="187"/>
      <c r="BL106" s="187"/>
      <c r="BM106" s="187"/>
      <c r="BN106" s="187"/>
      <c r="BO106" s="187"/>
      <c r="BP106" s="187"/>
      <c r="BQ106" s="187"/>
      <c r="BR106" s="187"/>
      <c r="BS106" s="187"/>
      <c r="BT106" s="187"/>
      <c r="BU106" s="187"/>
      <c r="BV106" s="187"/>
      <c r="BW106" s="187"/>
      <c r="BX106" s="187"/>
      <c r="BY106" s="187"/>
      <c r="BZ106" s="187"/>
      <c r="CA106" s="187"/>
      <c r="CB106" s="187"/>
      <c r="CC106" s="187"/>
      <c r="CD106" s="187"/>
      <c r="CE106" s="187"/>
      <c r="CF106" s="187"/>
      <c r="CG106" s="187"/>
    </row>
    <row r="107" spans="2:85" s="188" customFormat="1" ht="10.5" customHeight="1" hidden="1">
      <c r="B107" s="189">
        <v>13</v>
      </c>
      <c r="C107" s="194" t="e">
        <f t="shared" si="25"/>
        <v>#N/A</v>
      </c>
      <c r="D107" s="189"/>
      <c r="E107" s="195" t="e">
        <f t="shared" si="26"/>
        <v>#N/A</v>
      </c>
      <c r="F107" s="194" t="e">
        <f t="shared" si="29"/>
        <v>#N/A</v>
      </c>
      <c r="G107" s="47" t="e">
        <f t="shared" si="30"/>
        <v>#N/A</v>
      </c>
      <c r="H107" s="189" t="e">
        <f t="shared" si="31"/>
        <v>#N/A</v>
      </c>
      <c r="I107" s="195" t="e">
        <f t="shared" si="27"/>
        <v>#N/A</v>
      </c>
      <c r="J107" s="193"/>
      <c r="K107" s="193"/>
      <c r="L107" s="193"/>
      <c r="M107" s="193"/>
      <c r="N107" s="187"/>
      <c r="O107" s="187"/>
      <c r="P107" s="187"/>
      <c r="Q107" s="193"/>
      <c r="R107" s="193"/>
      <c r="S107" s="194"/>
      <c r="T107" s="47"/>
      <c r="U107" s="47"/>
      <c r="V107" s="47"/>
      <c r="W107" s="47"/>
      <c r="X107" s="47"/>
      <c r="Y107" s="47"/>
      <c r="Z107" s="47"/>
      <c r="AA107" s="47"/>
      <c r="AB107" s="47"/>
      <c r="AC107" s="46" t="e">
        <f>VLOOKUP(1,$B$95:$AB$96,MATCH("複⑦",$B$94:$AC$94))</f>
        <v>#N/A</v>
      </c>
      <c r="AD107" s="47" t="e">
        <f t="shared" si="32"/>
        <v>#N/A</v>
      </c>
      <c r="AE107" s="195" t="e">
        <f t="shared" si="28"/>
        <v>#N/A</v>
      </c>
      <c r="AF107" s="187"/>
      <c r="AG107" s="187"/>
      <c r="AH107" s="187"/>
      <c r="AI107" s="187"/>
      <c r="AJ107" s="187"/>
      <c r="AK107" s="187"/>
      <c r="AL107" s="187"/>
      <c r="AM107" s="187"/>
      <c r="AN107" s="187"/>
      <c r="AO107" s="187"/>
      <c r="AP107" s="187"/>
      <c r="AQ107" s="187"/>
      <c r="AR107" s="187"/>
      <c r="AS107" s="187"/>
      <c r="AT107" s="187"/>
      <c r="AU107" s="187"/>
      <c r="AV107" s="187"/>
      <c r="AW107" s="187"/>
      <c r="AX107" s="187"/>
      <c r="AY107" s="187"/>
      <c r="AZ107" s="187"/>
      <c r="BA107" s="187"/>
      <c r="BB107" s="187"/>
      <c r="BC107" s="187"/>
      <c r="BD107" s="187"/>
      <c r="BE107" s="187"/>
      <c r="BF107" s="187"/>
      <c r="BG107" s="187"/>
      <c r="BH107" s="187"/>
      <c r="BI107" s="187"/>
      <c r="BJ107" s="187"/>
      <c r="BK107" s="187"/>
      <c r="BL107" s="187"/>
      <c r="BM107" s="187"/>
      <c r="BN107" s="187"/>
      <c r="BO107" s="187"/>
      <c r="BP107" s="187"/>
      <c r="BQ107" s="187"/>
      <c r="BR107" s="187"/>
      <c r="BS107" s="187"/>
      <c r="BT107" s="187"/>
      <c r="BU107" s="187"/>
      <c r="BV107" s="187"/>
      <c r="BW107" s="187"/>
      <c r="BX107" s="187"/>
      <c r="BY107" s="187"/>
      <c r="BZ107" s="187"/>
      <c r="CA107" s="187"/>
      <c r="CB107" s="187"/>
      <c r="CC107" s="187"/>
      <c r="CD107" s="187"/>
      <c r="CE107" s="187"/>
      <c r="CF107" s="187"/>
      <c r="CG107" s="187"/>
    </row>
    <row r="108" spans="2:85" s="188" customFormat="1" ht="10.5" customHeight="1" hidden="1" thickBot="1">
      <c r="B108" s="189">
        <v>14</v>
      </c>
      <c r="C108" s="197" t="e">
        <f t="shared" si="25"/>
        <v>#N/A</v>
      </c>
      <c r="D108" s="198"/>
      <c r="E108" s="199" t="e">
        <f t="shared" si="26"/>
        <v>#N/A</v>
      </c>
      <c r="F108" s="200" t="e">
        <f t="shared" si="29"/>
        <v>#N/A</v>
      </c>
      <c r="G108" s="139" t="e">
        <f t="shared" si="30"/>
        <v>#N/A</v>
      </c>
      <c r="H108" s="198" t="e">
        <f t="shared" si="31"/>
        <v>#N/A</v>
      </c>
      <c r="I108" s="201" t="e">
        <f t="shared" si="27"/>
        <v>#N/A</v>
      </c>
      <c r="J108" s="193"/>
      <c r="K108" s="193"/>
      <c r="L108" s="193"/>
      <c r="M108" s="193"/>
      <c r="N108" s="187"/>
      <c r="O108" s="187"/>
      <c r="P108" s="187"/>
      <c r="Q108" s="193"/>
      <c r="R108" s="193"/>
      <c r="S108" s="197"/>
      <c r="T108" s="139"/>
      <c r="U108" s="139"/>
      <c r="V108" s="139"/>
      <c r="W108" s="139"/>
      <c r="X108" s="139"/>
      <c r="Y108" s="139"/>
      <c r="Z108" s="139"/>
      <c r="AA108" s="139"/>
      <c r="AB108" s="139"/>
      <c r="AC108" s="176" t="e">
        <f>VLOOKUP(2,$B$95:$AB$96,MATCH("複⑦",$B$94:$AC$94))</f>
        <v>#N/A</v>
      </c>
      <c r="AD108" s="139" t="e">
        <f>VLOOKUP(AC108,$B$73:$I$92,8)</f>
        <v>#N/A</v>
      </c>
      <c r="AE108" s="201" t="e">
        <f t="shared" si="28"/>
        <v>#N/A</v>
      </c>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7"/>
      <c r="BT108" s="187"/>
      <c r="BU108" s="187"/>
      <c r="BV108" s="187"/>
      <c r="BW108" s="187"/>
      <c r="BX108" s="187"/>
      <c r="BY108" s="187"/>
      <c r="BZ108" s="187"/>
      <c r="CA108" s="187"/>
      <c r="CB108" s="187"/>
      <c r="CC108" s="187"/>
      <c r="CD108" s="187"/>
      <c r="CE108" s="187"/>
      <c r="CF108" s="187"/>
      <c r="CG108" s="187"/>
    </row>
    <row r="109" spans="2:85" s="188" customFormat="1" ht="10.5" customHeight="1" hidden="1" thickBot="1">
      <c r="B109" s="189">
        <v>15</v>
      </c>
      <c r="C109" s="197" t="e">
        <f t="shared" si="25"/>
        <v>#N/A</v>
      </c>
      <c r="D109" s="198"/>
      <c r="E109" s="199" t="e">
        <f t="shared" si="26"/>
        <v>#N/A</v>
      </c>
      <c r="F109" s="200" t="e">
        <f t="shared" si="29"/>
        <v>#N/A</v>
      </c>
      <c r="G109" s="139" t="e">
        <f t="shared" si="30"/>
        <v>#N/A</v>
      </c>
      <c r="H109" s="198" t="e">
        <f t="shared" si="31"/>
        <v>#N/A</v>
      </c>
      <c r="I109" s="201" t="e">
        <f t="shared" si="27"/>
        <v>#N/A</v>
      </c>
      <c r="J109" s="193"/>
      <c r="K109" s="193"/>
      <c r="L109" s="193"/>
      <c r="M109" s="193"/>
      <c r="N109" s="187"/>
      <c r="O109" s="187"/>
      <c r="P109" s="187"/>
      <c r="Q109" s="193"/>
      <c r="R109" s="193"/>
      <c r="S109" s="194"/>
      <c r="T109" s="47"/>
      <c r="U109" s="47"/>
      <c r="V109" s="47"/>
      <c r="W109" s="47"/>
      <c r="X109" s="47"/>
      <c r="Y109" s="47"/>
      <c r="Z109" s="47"/>
      <c r="AA109" s="47"/>
      <c r="AB109" s="47"/>
      <c r="AC109" s="46" t="e">
        <f>VLOOKUP(1,$B$95:$AB$96,MATCH("複⑧",$B$94:$AC$94))</f>
        <v>#N/A</v>
      </c>
      <c r="AD109" s="47" t="e">
        <f aca="true" t="shared" si="33" ref="AD109:AD114">VLOOKUP(AC109,$B$73:$I$92,8)</f>
        <v>#N/A</v>
      </c>
      <c r="AE109" s="195" t="e">
        <f t="shared" si="28"/>
        <v>#N/A</v>
      </c>
      <c r="AF109" s="187"/>
      <c r="AG109" s="187"/>
      <c r="AH109" s="187"/>
      <c r="AI109" s="187"/>
      <c r="AJ109" s="187"/>
      <c r="AK109" s="187"/>
      <c r="AL109" s="187"/>
      <c r="AM109" s="187"/>
      <c r="AN109" s="187"/>
      <c r="AO109" s="187"/>
      <c r="AP109" s="187"/>
      <c r="AQ109" s="187"/>
      <c r="AR109" s="187"/>
      <c r="AS109" s="187"/>
      <c r="AT109" s="187"/>
      <c r="AU109" s="187"/>
      <c r="AV109" s="187"/>
      <c r="AW109" s="187"/>
      <c r="AX109" s="187"/>
      <c r="AY109" s="187"/>
      <c r="AZ109" s="187"/>
      <c r="BA109" s="187"/>
      <c r="BB109" s="187"/>
      <c r="BC109" s="187"/>
      <c r="BD109" s="187"/>
      <c r="BE109" s="187"/>
      <c r="BF109" s="187"/>
      <c r="BG109" s="187"/>
      <c r="BH109" s="187"/>
      <c r="BI109" s="187"/>
      <c r="BJ109" s="187"/>
      <c r="BK109" s="187"/>
      <c r="BL109" s="187"/>
      <c r="BM109" s="187"/>
      <c r="BN109" s="187"/>
      <c r="BO109" s="187"/>
      <c r="BP109" s="187"/>
      <c r="BQ109" s="187"/>
      <c r="BR109" s="187"/>
      <c r="BS109" s="187"/>
      <c r="BT109" s="187"/>
      <c r="BU109" s="187"/>
      <c r="BV109" s="187"/>
      <c r="BW109" s="187"/>
      <c r="BX109" s="187"/>
      <c r="BY109" s="187"/>
      <c r="BZ109" s="187"/>
      <c r="CA109" s="187"/>
      <c r="CB109" s="187"/>
      <c r="CC109" s="187"/>
      <c r="CD109" s="187"/>
      <c r="CE109" s="187"/>
      <c r="CF109" s="187"/>
      <c r="CG109" s="187"/>
    </row>
    <row r="110" spans="2:85" s="188" customFormat="1" ht="10.5" customHeight="1" hidden="1" thickBot="1">
      <c r="B110" s="189">
        <v>16</v>
      </c>
      <c r="C110" s="197" t="e">
        <f t="shared" si="25"/>
        <v>#N/A</v>
      </c>
      <c r="D110" s="198"/>
      <c r="E110" s="199" t="e">
        <f t="shared" si="26"/>
        <v>#N/A</v>
      </c>
      <c r="F110" s="200" t="e">
        <f t="shared" si="29"/>
        <v>#N/A</v>
      </c>
      <c r="G110" s="139" t="e">
        <f t="shared" si="30"/>
        <v>#N/A</v>
      </c>
      <c r="H110" s="198" t="e">
        <f t="shared" si="31"/>
        <v>#N/A</v>
      </c>
      <c r="I110" s="201" t="e">
        <f t="shared" si="27"/>
        <v>#N/A</v>
      </c>
      <c r="J110" s="193"/>
      <c r="K110" s="193"/>
      <c r="L110" s="193"/>
      <c r="M110" s="193"/>
      <c r="N110" s="187"/>
      <c r="O110" s="187"/>
      <c r="P110" s="187"/>
      <c r="Q110" s="193"/>
      <c r="R110" s="193"/>
      <c r="S110" s="197"/>
      <c r="T110" s="139"/>
      <c r="U110" s="139"/>
      <c r="V110" s="139"/>
      <c r="W110" s="139"/>
      <c r="X110" s="139"/>
      <c r="Y110" s="139"/>
      <c r="Z110" s="139"/>
      <c r="AA110" s="139"/>
      <c r="AB110" s="139"/>
      <c r="AC110" s="176" t="e">
        <f>VLOOKUP(2,$B$95:$AB$96,MATCH("複⑧",$B$94:$AC$94))</f>
        <v>#N/A</v>
      </c>
      <c r="AD110" s="139" t="e">
        <f t="shared" si="33"/>
        <v>#N/A</v>
      </c>
      <c r="AE110" s="201" t="e">
        <f t="shared" si="28"/>
        <v>#N/A</v>
      </c>
      <c r="AF110" s="187"/>
      <c r="AG110" s="187"/>
      <c r="AH110" s="187"/>
      <c r="AI110" s="187"/>
      <c r="AJ110" s="187"/>
      <c r="AK110" s="187"/>
      <c r="AL110" s="187"/>
      <c r="AM110" s="187"/>
      <c r="AN110" s="187"/>
      <c r="AO110" s="187"/>
      <c r="AP110" s="187"/>
      <c r="AQ110" s="187"/>
      <c r="AR110" s="187"/>
      <c r="AS110" s="187"/>
      <c r="AT110" s="187"/>
      <c r="AU110" s="187"/>
      <c r="AV110" s="187"/>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c r="BR110" s="187"/>
      <c r="BS110" s="187"/>
      <c r="BT110" s="187"/>
      <c r="BU110" s="187"/>
      <c r="BV110" s="187"/>
      <c r="BW110" s="187"/>
      <c r="BX110" s="187"/>
      <c r="BY110" s="187"/>
      <c r="BZ110" s="187"/>
      <c r="CA110" s="187"/>
      <c r="CB110" s="187"/>
      <c r="CC110" s="187"/>
      <c r="CD110" s="187"/>
      <c r="CE110" s="187"/>
      <c r="CF110" s="187"/>
      <c r="CG110" s="187"/>
    </row>
    <row r="111" spans="2:85" s="188" customFormat="1" ht="10.5" customHeight="1" hidden="1" thickBot="1">
      <c r="B111" s="189">
        <v>17</v>
      </c>
      <c r="C111" s="197" t="e">
        <f t="shared" si="25"/>
        <v>#N/A</v>
      </c>
      <c r="D111" s="198"/>
      <c r="E111" s="199" t="e">
        <f t="shared" si="26"/>
        <v>#N/A</v>
      </c>
      <c r="F111" s="200" t="e">
        <f t="shared" si="29"/>
        <v>#N/A</v>
      </c>
      <c r="G111" s="139" t="e">
        <f t="shared" si="30"/>
        <v>#N/A</v>
      </c>
      <c r="H111" s="198" t="e">
        <f t="shared" si="31"/>
        <v>#N/A</v>
      </c>
      <c r="I111" s="201" t="e">
        <f t="shared" si="27"/>
        <v>#N/A</v>
      </c>
      <c r="J111" s="193"/>
      <c r="K111" s="193"/>
      <c r="L111" s="193"/>
      <c r="M111" s="193"/>
      <c r="N111" s="187"/>
      <c r="O111" s="187"/>
      <c r="P111" s="187"/>
      <c r="Q111" s="193"/>
      <c r="R111" s="193"/>
      <c r="S111" s="194"/>
      <c r="T111" s="47"/>
      <c r="U111" s="47"/>
      <c r="V111" s="47"/>
      <c r="W111" s="47"/>
      <c r="X111" s="47"/>
      <c r="Y111" s="47"/>
      <c r="Z111" s="47"/>
      <c r="AA111" s="47"/>
      <c r="AB111" s="47"/>
      <c r="AC111" s="46" t="e">
        <f>VLOOKUP(1,$B$95:$AB$96,MATCH("複⑨",$B$94:$AC$94))</f>
        <v>#N/A</v>
      </c>
      <c r="AD111" s="47" t="e">
        <f t="shared" si="33"/>
        <v>#N/A</v>
      </c>
      <c r="AE111" s="195" t="e">
        <f t="shared" si="28"/>
        <v>#N/A</v>
      </c>
      <c r="AF111" s="187"/>
      <c r="AG111" s="187"/>
      <c r="AH111" s="187"/>
      <c r="AI111" s="187"/>
      <c r="AJ111" s="187"/>
      <c r="AK111" s="187"/>
      <c r="AL111" s="187"/>
      <c r="AM111" s="187"/>
      <c r="AN111" s="187"/>
      <c r="AO111" s="187"/>
      <c r="AP111" s="187"/>
      <c r="AQ111" s="187"/>
      <c r="AR111" s="187"/>
      <c r="AS111" s="187"/>
      <c r="AT111" s="187"/>
      <c r="AU111" s="187"/>
      <c r="AV111" s="187"/>
      <c r="AW111" s="187"/>
      <c r="AX111" s="187"/>
      <c r="AY111" s="187"/>
      <c r="AZ111" s="187"/>
      <c r="BA111" s="187"/>
      <c r="BB111" s="187"/>
      <c r="BC111" s="187"/>
      <c r="BD111" s="187"/>
      <c r="BE111" s="187"/>
      <c r="BF111" s="187"/>
      <c r="BG111" s="187"/>
      <c r="BH111" s="187"/>
      <c r="BI111" s="187"/>
      <c r="BJ111" s="187"/>
      <c r="BK111" s="187"/>
      <c r="BL111" s="187"/>
      <c r="BM111" s="18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row>
    <row r="112" spans="2:85" s="188" customFormat="1" ht="10.5" customHeight="1" hidden="1" thickBot="1">
      <c r="B112" s="189">
        <v>18</v>
      </c>
      <c r="C112" s="197" t="e">
        <f t="shared" si="25"/>
        <v>#N/A</v>
      </c>
      <c r="D112" s="198"/>
      <c r="E112" s="199" t="e">
        <f t="shared" si="26"/>
        <v>#N/A</v>
      </c>
      <c r="F112" s="200" t="e">
        <f t="shared" si="29"/>
        <v>#N/A</v>
      </c>
      <c r="G112" s="139" t="e">
        <f t="shared" si="30"/>
        <v>#N/A</v>
      </c>
      <c r="H112" s="198" t="e">
        <f t="shared" si="31"/>
        <v>#N/A</v>
      </c>
      <c r="I112" s="201" t="e">
        <f t="shared" si="27"/>
        <v>#N/A</v>
      </c>
      <c r="J112" s="193"/>
      <c r="K112" s="193"/>
      <c r="L112" s="193"/>
      <c r="M112" s="193"/>
      <c r="N112" s="187"/>
      <c r="O112" s="187"/>
      <c r="P112" s="187"/>
      <c r="Q112" s="193"/>
      <c r="R112" s="193"/>
      <c r="S112" s="197"/>
      <c r="T112" s="139"/>
      <c r="U112" s="139"/>
      <c r="V112" s="139"/>
      <c r="W112" s="139"/>
      <c r="X112" s="139"/>
      <c r="Y112" s="139"/>
      <c r="Z112" s="139"/>
      <c r="AA112" s="139"/>
      <c r="AB112" s="139"/>
      <c r="AC112" s="176" t="e">
        <f>VLOOKUP(2,$B$95:$AB$96,MATCH("複⑨",$B$94:$AC$94))</f>
        <v>#N/A</v>
      </c>
      <c r="AD112" s="139" t="e">
        <f t="shared" si="33"/>
        <v>#N/A</v>
      </c>
      <c r="AE112" s="201" t="e">
        <f t="shared" si="28"/>
        <v>#N/A</v>
      </c>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7"/>
      <c r="BY112" s="187"/>
      <c r="BZ112" s="187"/>
      <c r="CA112" s="187"/>
      <c r="CB112" s="187"/>
      <c r="CC112" s="187"/>
      <c r="CD112" s="187"/>
      <c r="CE112" s="187"/>
      <c r="CF112" s="187"/>
      <c r="CG112" s="187"/>
    </row>
    <row r="113" spans="2:85" s="188" customFormat="1" ht="10.5" customHeight="1" hidden="1" thickBot="1">
      <c r="B113" s="189">
        <v>19</v>
      </c>
      <c r="C113" s="197" t="e">
        <f t="shared" si="25"/>
        <v>#N/A</v>
      </c>
      <c r="D113" s="198"/>
      <c r="E113" s="199" t="e">
        <f t="shared" si="26"/>
        <v>#N/A</v>
      </c>
      <c r="F113" s="200" t="e">
        <f t="shared" si="29"/>
        <v>#N/A</v>
      </c>
      <c r="G113" s="139" t="e">
        <f t="shared" si="30"/>
        <v>#N/A</v>
      </c>
      <c r="H113" s="198" t="e">
        <f t="shared" si="31"/>
        <v>#N/A</v>
      </c>
      <c r="I113" s="201" t="e">
        <f t="shared" si="27"/>
        <v>#N/A</v>
      </c>
      <c r="J113" s="193"/>
      <c r="K113" s="193"/>
      <c r="L113" s="193"/>
      <c r="M113" s="193"/>
      <c r="N113" s="187"/>
      <c r="O113" s="187"/>
      <c r="P113" s="187"/>
      <c r="Q113" s="193"/>
      <c r="R113" s="193"/>
      <c r="S113" s="194"/>
      <c r="T113" s="47"/>
      <c r="U113" s="47"/>
      <c r="V113" s="47"/>
      <c r="W113" s="47"/>
      <c r="X113" s="47"/>
      <c r="Y113" s="47"/>
      <c r="Z113" s="47"/>
      <c r="AA113" s="47"/>
      <c r="AB113" s="47"/>
      <c r="AC113" s="46" t="e">
        <f>VLOOKUP(1,$B$95:$AB$96,MATCH("複⑩",$B$94:$AC$94))</f>
        <v>#N/A</v>
      </c>
      <c r="AD113" s="47" t="e">
        <f t="shared" si="33"/>
        <v>#N/A</v>
      </c>
      <c r="AE113" s="195" t="e">
        <f t="shared" si="28"/>
        <v>#N/A</v>
      </c>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7"/>
      <c r="BY113" s="187"/>
      <c r="BZ113" s="187"/>
      <c r="CA113" s="187"/>
      <c r="CB113" s="187"/>
      <c r="CC113" s="187"/>
      <c r="CD113" s="187"/>
      <c r="CE113" s="187"/>
      <c r="CF113" s="187"/>
      <c r="CG113" s="187"/>
    </row>
    <row r="114" spans="2:85" s="188" customFormat="1" ht="10.5" customHeight="1" hidden="1" thickBot="1">
      <c r="B114" s="189">
        <v>20</v>
      </c>
      <c r="C114" s="197" t="e">
        <f t="shared" si="25"/>
        <v>#N/A</v>
      </c>
      <c r="D114" s="198"/>
      <c r="E114" s="199" t="e">
        <f t="shared" si="26"/>
        <v>#N/A</v>
      </c>
      <c r="F114" s="200" t="e">
        <f t="shared" si="29"/>
        <v>#N/A</v>
      </c>
      <c r="G114" s="139" t="e">
        <f t="shared" si="30"/>
        <v>#N/A</v>
      </c>
      <c r="H114" s="198" t="e">
        <f t="shared" si="31"/>
        <v>#N/A</v>
      </c>
      <c r="I114" s="201" t="e">
        <f t="shared" si="27"/>
        <v>#N/A</v>
      </c>
      <c r="J114" s="193"/>
      <c r="K114" s="193"/>
      <c r="L114" s="193"/>
      <c r="M114" s="193"/>
      <c r="N114" s="187"/>
      <c r="O114" s="187"/>
      <c r="P114" s="187"/>
      <c r="Q114" s="193"/>
      <c r="R114" s="193"/>
      <c r="S114" s="197"/>
      <c r="T114" s="139"/>
      <c r="U114" s="139"/>
      <c r="V114" s="139"/>
      <c r="W114" s="139"/>
      <c r="X114" s="139"/>
      <c r="Y114" s="139"/>
      <c r="Z114" s="139"/>
      <c r="AA114" s="139"/>
      <c r="AB114" s="139"/>
      <c r="AC114" s="176" t="e">
        <f>VLOOKUP(2,$B$95:$AB$96,MATCH("複⑩",$B$94:$AC$94))</f>
        <v>#N/A</v>
      </c>
      <c r="AD114" s="139" t="e">
        <f t="shared" si="33"/>
        <v>#N/A</v>
      </c>
      <c r="AE114" s="201" t="e">
        <f t="shared" si="28"/>
        <v>#N/A</v>
      </c>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7"/>
      <c r="BR114" s="187"/>
      <c r="BS114" s="187"/>
      <c r="BT114" s="187"/>
      <c r="BU114" s="187"/>
      <c r="BV114" s="187"/>
      <c r="BW114" s="187"/>
      <c r="BX114" s="187"/>
      <c r="BY114" s="187"/>
      <c r="BZ114" s="187"/>
      <c r="CA114" s="187"/>
      <c r="CB114" s="187"/>
      <c r="CC114" s="187"/>
      <c r="CD114" s="187"/>
      <c r="CE114" s="187"/>
      <c r="CF114" s="187"/>
      <c r="CG114" s="187"/>
    </row>
    <row r="115" spans="2:85" s="188" customFormat="1" ht="10.5" customHeight="1" hidden="1" thickBot="1" thickTop="1">
      <c r="B115" s="187"/>
      <c r="C115" s="187"/>
      <c r="D115" s="187"/>
      <c r="E115" s="202">
        <f>COUNT(E95:E114)</f>
        <v>0</v>
      </c>
      <c r="F115" s="203">
        <f>COUNT(F95:F114)</f>
        <v>0</v>
      </c>
      <c r="G115" s="187"/>
      <c r="H115" s="187"/>
      <c r="I115" s="187"/>
      <c r="J115" s="187"/>
      <c r="K115" s="187"/>
      <c r="L115" s="187"/>
      <c r="M115" s="187"/>
      <c r="N115" s="187"/>
      <c r="O115" s="187"/>
      <c r="P115" s="187"/>
      <c r="Q115" s="187"/>
      <c r="R115" s="187"/>
      <c r="S115" s="187">
        <f aca="true" t="shared" si="34" ref="S115:Y115">IF(COUNT(S95:S114)&gt;1,1,"")</f>
      </c>
      <c r="T115" s="187">
        <f t="shared" si="34"/>
      </c>
      <c r="U115" s="187">
        <f t="shared" si="34"/>
      </c>
      <c r="V115" s="187">
        <f t="shared" si="34"/>
      </c>
      <c r="W115" s="187">
        <f t="shared" si="34"/>
      </c>
      <c r="X115" s="187">
        <f t="shared" si="34"/>
      </c>
      <c r="Y115" s="187">
        <f t="shared" si="34"/>
      </c>
      <c r="Z115" s="187">
        <f>IF(COUNT(Z95:Z114)&gt;1,1,"")</f>
      </c>
      <c r="AA115" s="187">
        <f>IF(COUNT(AA95:AA114)&gt;1,1,"")</f>
      </c>
      <c r="AB115" s="187">
        <f>IF(COUNT(AB95:AB114)&gt;1,1,"")</f>
      </c>
      <c r="AC115" s="204">
        <f>SUM(S115:AB115)</f>
        <v>0</v>
      </c>
      <c r="AD115" s="187"/>
      <c r="AE115" s="187"/>
      <c r="AF115" s="187"/>
      <c r="AG115" s="187"/>
      <c r="AH115" s="187"/>
      <c r="AI115" s="187"/>
      <c r="AJ115" s="187"/>
      <c r="AK115" s="205"/>
      <c r="AL115" s="187"/>
      <c r="AM115" s="187"/>
      <c r="AN115" s="187"/>
      <c r="AO115" s="145" t="s">
        <v>170</v>
      </c>
      <c r="AP115" s="146">
        <f>IF(J4="","",J4)</f>
      </c>
      <c r="AQ115" s="187"/>
      <c r="AR115" s="187"/>
      <c r="AS115" s="187"/>
      <c r="AT115" s="187"/>
      <c r="AU115" s="187"/>
      <c r="AV115" s="187"/>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7"/>
      <c r="BR115" s="187"/>
      <c r="BS115" s="187"/>
      <c r="BT115" s="187"/>
      <c r="BU115" s="187"/>
      <c r="BV115" s="187"/>
      <c r="BW115" s="187"/>
      <c r="BX115" s="187"/>
      <c r="BY115" s="187"/>
      <c r="BZ115" s="187"/>
      <c r="CA115" s="187"/>
      <c r="CB115" s="187"/>
      <c r="CC115" s="187"/>
      <c r="CD115" s="187"/>
      <c r="CE115" s="187"/>
      <c r="CF115" s="187"/>
      <c r="CG115" s="187"/>
    </row>
    <row r="116" spans="2:83" s="188" customFormat="1" ht="10.5" customHeight="1" hidden="1" thickBot="1" thickTop="1">
      <c r="B116" s="187"/>
      <c r="C116" s="187"/>
      <c r="D116" s="187"/>
      <c r="E116" s="206" t="s">
        <v>33</v>
      </c>
      <c r="F116" s="206" t="s">
        <v>57</v>
      </c>
      <c r="G116" s="47" t="s">
        <v>94</v>
      </c>
      <c r="H116" s="47" t="s">
        <v>95</v>
      </c>
      <c r="I116" s="189" t="s">
        <v>169</v>
      </c>
      <c r="J116" s="207"/>
      <c r="K116" s="187"/>
      <c r="L116" s="187"/>
      <c r="M116" s="187"/>
      <c r="N116" s="47" t="s">
        <v>104</v>
      </c>
      <c r="O116" s="47" t="s">
        <v>105</v>
      </c>
      <c r="P116" s="187"/>
      <c r="Q116" s="187"/>
      <c r="R116" s="187"/>
      <c r="S116" s="187"/>
      <c r="T116" s="187"/>
      <c r="U116" s="187"/>
      <c r="V116" s="187"/>
      <c r="W116" s="187"/>
      <c r="X116" s="187"/>
      <c r="Y116" s="187"/>
      <c r="Z116" s="187"/>
      <c r="AA116" s="187"/>
      <c r="AB116" s="187"/>
      <c r="AC116" s="208"/>
      <c r="AD116" s="209" t="s">
        <v>33</v>
      </c>
      <c r="AE116" s="210" t="s">
        <v>57</v>
      </c>
      <c r="AF116" s="211" t="s">
        <v>94</v>
      </c>
      <c r="AG116" s="212" t="s">
        <v>95</v>
      </c>
      <c r="AH116" s="213" t="s">
        <v>144</v>
      </c>
      <c r="AI116" s="214" t="s">
        <v>44</v>
      </c>
      <c r="AJ116" s="212" t="s">
        <v>104</v>
      </c>
      <c r="AK116" s="215" t="s">
        <v>105</v>
      </c>
      <c r="AL116" s="216" t="s">
        <v>144</v>
      </c>
      <c r="AM116" s="217" t="s">
        <v>144</v>
      </c>
      <c r="AN116" s="193"/>
      <c r="AO116" s="193"/>
      <c r="AP116" s="193"/>
      <c r="AQ116" s="193"/>
      <c r="AR116" s="193"/>
      <c r="AS116" s="193"/>
      <c r="AT116" s="187"/>
      <c r="AU116" s="187"/>
      <c r="AV116" s="187"/>
      <c r="AW116" s="187"/>
      <c r="AX116" s="187"/>
      <c r="AY116" s="187"/>
      <c r="AZ116" s="187"/>
      <c r="BA116" s="187"/>
      <c r="BB116" s="187"/>
      <c r="BC116" s="187"/>
      <c r="BD116" s="187"/>
      <c r="BE116" s="187"/>
      <c r="BF116" s="187"/>
      <c r="BG116" s="187"/>
      <c r="BH116" s="187"/>
      <c r="BI116" s="187"/>
      <c r="BJ116" s="187"/>
      <c r="BK116" s="187"/>
      <c r="BL116" s="187"/>
      <c r="BM116" s="187"/>
      <c r="BN116" s="187"/>
      <c r="BO116" s="187"/>
      <c r="BP116" s="187"/>
      <c r="BQ116" s="187"/>
      <c r="BR116" s="187"/>
      <c r="BS116" s="187"/>
      <c r="BT116" s="187"/>
      <c r="BU116" s="187"/>
      <c r="BV116" s="187"/>
      <c r="BW116" s="187"/>
      <c r="BX116" s="187"/>
      <c r="BY116" s="187"/>
      <c r="BZ116" s="187"/>
      <c r="CA116" s="187"/>
      <c r="CB116" s="187"/>
      <c r="CC116" s="187"/>
      <c r="CD116" s="187"/>
      <c r="CE116" s="187"/>
    </row>
    <row r="117" spans="2:83" s="188" customFormat="1" ht="10.5" customHeight="1" hidden="1">
      <c r="B117" s="47">
        <v>1</v>
      </c>
      <c r="C117" s="47" t="s">
        <v>69</v>
      </c>
      <c r="D117" s="187"/>
      <c r="E117" s="47" t="e">
        <f aca="true" t="shared" si="35" ref="E117:E126">E95</f>
        <v>#N/A</v>
      </c>
      <c r="F117" s="47" t="e">
        <f aca="true" t="shared" si="36" ref="F117:F126">C95</f>
        <v>#N/A</v>
      </c>
      <c r="G117" s="218" t="e">
        <f>LEFT(ASC(F117),FIND(" ",ASC(F117),1)-1)</f>
        <v>#N/A</v>
      </c>
      <c r="H117" s="218" t="e">
        <f>MID(F117,FIND(" ",ASC(F117))+1,LEN(F117)-FIND(" ",ASC(F117)))</f>
        <v>#N/A</v>
      </c>
      <c r="I117" s="47" t="e">
        <f>VLOOKUP(E117,$B$73:$I$92,6)</f>
        <v>#N/A</v>
      </c>
      <c r="J117" s="218"/>
      <c r="K117" s="219" t="e">
        <f>TRIM(SUBSTITUTE(I117,J117,""))</f>
        <v>#N/A</v>
      </c>
      <c r="L117" s="187"/>
      <c r="M117" s="187"/>
      <c r="N117" s="218" t="e">
        <f>LEFT(ASC(I117),FIND(" ",ASC(I117),1)-1)</f>
        <v>#N/A</v>
      </c>
      <c r="O117" s="218" t="e">
        <f>MID(I117,FIND(" ",ASC(I117))+1,LEN(I117)-FIND(" ",ASC(I117)))</f>
        <v>#N/A</v>
      </c>
      <c r="P117" s="187"/>
      <c r="Q117" s="187"/>
      <c r="R117" s="187"/>
      <c r="S117" s="187"/>
      <c r="T117" s="187"/>
      <c r="U117" s="187"/>
      <c r="V117" s="187"/>
      <c r="W117" s="187"/>
      <c r="X117" s="187"/>
      <c r="Y117" s="187"/>
      <c r="Z117" s="187"/>
      <c r="AA117" s="187"/>
      <c r="AB117" s="187"/>
      <c r="AC117" s="220">
        <v>1</v>
      </c>
      <c r="AD117" s="220" t="e">
        <f aca="true" t="shared" si="37" ref="AD117:AE126">E117</f>
        <v>#N/A</v>
      </c>
      <c r="AE117" s="221">
        <f>IF(ISNA(F117),"",F117)</f>
      </c>
      <c r="AF117" s="222" t="e">
        <f aca="true" t="shared" si="38" ref="AF117:AG126">G117</f>
        <v>#N/A</v>
      </c>
      <c r="AG117" s="206" t="e">
        <f t="shared" si="38"/>
        <v>#N/A</v>
      </c>
      <c r="AH117" s="223" t="e">
        <f aca="true" t="shared" si="39" ref="AH117:AH126">AF117&amp;" "&amp;AG117</f>
        <v>#N/A</v>
      </c>
      <c r="AI117" s="224" t="e">
        <f aca="true" t="shared" si="40" ref="AI117:AI122">I117</f>
        <v>#N/A</v>
      </c>
      <c r="AJ117" s="225" t="e">
        <f>LEFT(ASC(AI117),FIND(" ",ASC(AI117),1)-1)</f>
        <v>#N/A</v>
      </c>
      <c r="AK117" s="226" t="e">
        <f aca="true" t="shared" si="41" ref="AK117:AK126">MID(AI117,FIND(" ",ASC(AI117))+1,LEN(AI117)-FIND(" ",ASC(AI117)))</f>
        <v>#N/A</v>
      </c>
      <c r="AL117" s="227" t="e">
        <f aca="true" t="shared" si="42" ref="AL117:AL126">AH117</f>
        <v>#N/A</v>
      </c>
      <c r="AM117" s="227" t="e">
        <f aca="true" t="shared" si="43" ref="AM117:AM126">AJ117&amp;" "&amp;AK117</f>
        <v>#N/A</v>
      </c>
      <c r="AN117" s="228"/>
      <c r="AO117" s="228"/>
      <c r="AP117" s="193"/>
      <c r="AQ117" s="193"/>
      <c r="AR117" s="193"/>
      <c r="AS117" s="193"/>
      <c r="AT117" s="187"/>
      <c r="AU117" s="187"/>
      <c r="AV117" s="187"/>
      <c r="AW117" s="187"/>
      <c r="AX117" s="187"/>
      <c r="AY117" s="187"/>
      <c r="AZ117" s="187"/>
      <c r="BA117" s="187"/>
      <c r="BB117" s="187"/>
      <c r="BC117" s="187"/>
      <c r="BD117" s="187"/>
      <c r="BE117" s="187"/>
      <c r="BF117" s="187"/>
      <c r="BG117" s="187"/>
      <c r="BH117" s="187"/>
      <c r="BI117" s="187"/>
      <c r="BJ117" s="187"/>
      <c r="BK117" s="187"/>
      <c r="BL117" s="187"/>
      <c r="BM117" s="187"/>
      <c r="BN117" s="187"/>
      <c r="BO117" s="187"/>
      <c r="BP117" s="187"/>
      <c r="BQ117" s="187"/>
      <c r="BR117" s="187"/>
      <c r="BS117" s="187"/>
      <c r="BT117" s="187"/>
      <c r="BU117" s="187"/>
      <c r="BV117" s="187"/>
      <c r="BW117" s="187"/>
      <c r="BX117" s="187"/>
      <c r="BY117" s="187"/>
      <c r="BZ117" s="187"/>
      <c r="CA117" s="187"/>
      <c r="CB117" s="187"/>
      <c r="CC117" s="187"/>
      <c r="CD117" s="187"/>
      <c r="CE117" s="187"/>
    </row>
    <row r="118" spans="2:83" s="188" customFormat="1" ht="10.5" customHeight="1" hidden="1">
      <c r="B118" s="47">
        <v>2</v>
      </c>
      <c r="C118" s="47" t="s">
        <v>70</v>
      </c>
      <c r="D118" s="187"/>
      <c r="E118" s="47" t="e">
        <f t="shared" si="35"/>
        <v>#N/A</v>
      </c>
      <c r="F118" s="47" t="e">
        <f t="shared" si="36"/>
        <v>#N/A</v>
      </c>
      <c r="G118" s="218" t="e">
        <f aca="true" t="shared" si="44" ref="G118:G123">LEFT(ASC(F118),FIND(" ",ASC(F118),1)-1)</f>
        <v>#N/A</v>
      </c>
      <c r="H118" s="218" t="e">
        <f aca="true" t="shared" si="45" ref="H118:H123">MID(F118,FIND(" ",ASC(F118))+1,LEN(F118)-FIND(" ",ASC(F118)))</f>
        <v>#N/A</v>
      </c>
      <c r="I118" s="47" t="e">
        <f aca="true" t="shared" si="46" ref="I118:I123">VLOOKUP(E118,$B$73:$I$92,6)</f>
        <v>#N/A</v>
      </c>
      <c r="J118" s="218"/>
      <c r="K118" s="187"/>
      <c r="L118" s="187"/>
      <c r="M118" s="187"/>
      <c r="N118" s="218" t="e">
        <f aca="true" t="shared" si="47" ref="N118:N123">LEFT(ASC(I118),FIND(" ",ASC(I118),1)-1)</f>
        <v>#N/A</v>
      </c>
      <c r="O118" s="218" t="e">
        <f aca="true" t="shared" si="48" ref="O118:O123">MID(I118,FIND(" ",ASC(I118))+1,LEN(I118)-FIND(" ",ASC(I118)))</f>
        <v>#N/A</v>
      </c>
      <c r="P118" s="187"/>
      <c r="Q118" s="187"/>
      <c r="R118" s="187"/>
      <c r="S118" s="187"/>
      <c r="T118" s="187"/>
      <c r="U118" s="187"/>
      <c r="V118" s="187"/>
      <c r="W118" s="187"/>
      <c r="X118" s="187"/>
      <c r="Y118" s="187"/>
      <c r="Z118" s="187"/>
      <c r="AA118" s="187"/>
      <c r="AB118" s="187"/>
      <c r="AC118" s="229">
        <v>2</v>
      </c>
      <c r="AD118" s="229" t="e">
        <f t="shared" si="37"/>
        <v>#N/A</v>
      </c>
      <c r="AE118" s="230">
        <f>IF(ISNA(F118),"",F118)</f>
      </c>
      <c r="AF118" s="207" t="e">
        <f t="shared" si="38"/>
        <v>#N/A</v>
      </c>
      <c r="AG118" s="47" t="e">
        <f t="shared" si="38"/>
        <v>#N/A</v>
      </c>
      <c r="AH118" s="231" t="e">
        <f t="shared" si="39"/>
        <v>#N/A</v>
      </c>
      <c r="AI118" s="194" t="e">
        <f t="shared" si="40"/>
        <v>#N/A</v>
      </c>
      <c r="AJ118" s="225" t="e">
        <f aca="true" t="shared" si="49" ref="AJ118:AJ126">LEFT(ASC(AI118),FIND(" ",ASC(AI118),1)-1)</f>
        <v>#N/A</v>
      </c>
      <c r="AK118" s="226" t="e">
        <f t="shared" si="41"/>
        <v>#N/A</v>
      </c>
      <c r="AL118" s="232" t="e">
        <f t="shared" si="42"/>
        <v>#N/A</v>
      </c>
      <c r="AM118" s="232" t="e">
        <f t="shared" si="43"/>
        <v>#N/A</v>
      </c>
      <c r="AN118" s="228"/>
      <c r="AO118" s="228"/>
      <c r="AP118" s="193"/>
      <c r="AQ118" s="193"/>
      <c r="AR118" s="193"/>
      <c r="AS118" s="193"/>
      <c r="AT118" s="187"/>
      <c r="AU118" s="187"/>
      <c r="AV118" s="187"/>
      <c r="AW118" s="187"/>
      <c r="AX118" s="187"/>
      <c r="AY118" s="187"/>
      <c r="AZ118" s="187"/>
      <c r="BA118" s="187"/>
      <c r="BB118" s="187"/>
      <c r="BC118" s="187"/>
      <c r="BD118" s="187"/>
      <c r="BE118" s="187"/>
      <c r="BF118" s="187"/>
      <c r="BG118" s="187"/>
      <c r="BH118" s="187"/>
      <c r="BI118" s="187"/>
      <c r="BJ118" s="187"/>
      <c r="BK118" s="187"/>
      <c r="BL118" s="187"/>
      <c r="BM118" s="187"/>
      <c r="BN118" s="187"/>
      <c r="BO118" s="187"/>
      <c r="BP118" s="187"/>
      <c r="BQ118" s="187"/>
      <c r="BR118" s="187"/>
      <c r="BS118" s="187"/>
      <c r="BT118" s="187"/>
      <c r="BU118" s="187"/>
      <c r="BV118" s="187"/>
      <c r="BW118" s="187"/>
      <c r="BX118" s="187"/>
      <c r="BY118" s="187"/>
      <c r="BZ118" s="187"/>
      <c r="CA118" s="187"/>
      <c r="CB118" s="187"/>
      <c r="CC118" s="187"/>
      <c r="CD118" s="187"/>
      <c r="CE118" s="187"/>
    </row>
    <row r="119" spans="2:83" s="188" customFormat="1" ht="10.5" customHeight="1" hidden="1">
      <c r="B119" s="47">
        <v>3</v>
      </c>
      <c r="C119" s="47" t="s">
        <v>71</v>
      </c>
      <c r="D119" s="187"/>
      <c r="E119" s="47" t="e">
        <f t="shared" si="35"/>
        <v>#N/A</v>
      </c>
      <c r="F119" s="47" t="e">
        <f t="shared" si="36"/>
        <v>#N/A</v>
      </c>
      <c r="G119" s="218" t="e">
        <f t="shared" si="44"/>
        <v>#N/A</v>
      </c>
      <c r="H119" s="218" t="e">
        <f t="shared" si="45"/>
        <v>#N/A</v>
      </c>
      <c r="I119" s="47" t="e">
        <f t="shared" si="46"/>
        <v>#N/A</v>
      </c>
      <c r="J119" s="218"/>
      <c r="K119" s="187"/>
      <c r="L119" s="187"/>
      <c r="M119" s="187"/>
      <c r="N119" s="218" t="e">
        <f t="shared" si="47"/>
        <v>#N/A</v>
      </c>
      <c r="O119" s="218" t="e">
        <f t="shared" si="48"/>
        <v>#N/A</v>
      </c>
      <c r="P119" s="187"/>
      <c r="Q119" s="187"/>
      <c r="R119" s="187"/>
      <c r="S119" s="187"/>
      <c r="T119" s="187"/>
      <c r="U119" s="187"/>
      <c r="V119" s="187"/>
      <c r="W119" s="187"/>
      <c r="X119" s="187"/>
      <c r="Y119" s="187"/>
      <c r="Z119" s="187"/>
      <c r="AA119" s="187"/>
      <c r="AB119" s="187"/>
      <c r="AC119" s="229">
        <v>3</v>
      </c>
      <c r="AD119" s="229" t="e">
        <f t="shared" si="37"/>
        <v>#N/A</v>
      </c>
      <c r="AE119" s="230" t="e">
        <f t="shared" si="37"/>
        <v>#N/A</v>
      </c>
      <c r="AF119" s="207" t="e">
        <f t="shared" si="38"/>
        <v>#N/A</v>
      </c>
      <c r="AG119" s="47" t="e">
        <f t="shared" si="38"/>
        <v>#N/A</v>
      </c>
      <c r="AH119" s="231" t="e">
        <f t="shared" si="39"/>
        <v>#N/A</v>
      </c>
      <c r="AI119" s="194" t="e">
        <f t="shared" si="40"/>
        <v>#N/A</v>
      </c>
      <c r="AJ119" s="225" t="e">
        <f>LEFT(ASC(AI119),FIND(" ",ASC(AI119),1)-1)</f>
        <v>#N/A</v>
      </c>
      <c r="AK119" s="226" t="e">
        <f t="shared" si="41"/>
        <v>#N/A</v>
      </c>
      <c r="AL119" s="232" t="e">
        <f t="shared" si="42"/>
        <v>#N/A</v>
      </c>
      <c r="AM119" s="232" t="e">
        <f t="shared" si="43"/>
        <v>#N/A</v>
      </c>
      <c r="AN119" s="228"/>
      <c r="AO119" s="228"/>
      <c r="AP119" s="193"/>
      <c r="AQ119" s="193"/>
      <c r="AR119" s="193"/>
      <c r="AS119" s="193"/>
      <c r="AT119" s="187"/>
      <c r="AU119" s="187"/>
      <c r="AV119" s="187"/>
      <c r="AW119" s="187"/>
      <c r="AX119" s="187"/>
      <c r="AY119" s="187"/>
      <c r="AZ119" s="187"/>
      <c r="BA119" s="187"/>
      <c r="BB119" s="187"/>
      <c r="BC119" s="187"/>
      <c r="BD119" s="187"/>
      <c r="BE119" s="187"/>
      <c r="BF119" s="187"/>
      <c r="BG119" s="187"/>
      <c r="BH119" s="187"/>
      <c r="BI119" s="187"/>
      <c r="BJ119" s="187"/>
      <c r="BK119" s="187"/>
      <c r="BL119" s="187"/>
      <c r="BM119" s="187"/>
      <c r="BN119" s="187"/>
      <c r="BO119" s="187"/>
      <c r="BP119" s="187"/>
      <c r="BQ119" s="187"/>
      <c r="BR119" s="187"/>
      <c r="BS119" s="187"/>
      <c r="BT119" s="187"/>
      <c r="BU119" s="187"/>
      <c r="BV119" s="187"/>
      <c r="BW119" s="187"/>
      <c r="BX119" s="187"/>
      <c r="BY119" s="187"/>
      <c r="BZ119" s="187"/>
      <c r="CA119" s="187"/>
      <c r="CB119" s="187"/>
      <c r="CC119" s="187"/>
      <c r="CD119" s="187"/>
      <c r="CE119" s="187"/>
    </row>
    <row r="120" spans="2:83" s="188" customFormat="1" ht="10.5" customHeight="1" hidden="1">
      <c r="B120" s="47">
        <v>4</v>
      </c>
      <c r="C120" s="47" t="s">
        <v>72</v>
      </c>
      <c r="D120" s="187"/>
      <c r="E120" s="47" t="e">
        <f t="shared" si="35"/>
        <v>#N/A</v>
      </c>
      <c r="F120" s="47" t="e">
        <f t="shared" si="36"/>
        <v>#N/A</v>
      </c>
      <c r="G120" s="218" t="e">
        <f t="shared" si="44"/>
        <v>#N/A</v>
      </c>
      <c r="H120" s="218" t="e">
        <f t="shared" si="45"/>
        <v>#N/A</v>
      </c>
      <c r="I120" s="47" t="e">
        <f t="shared" si="46"/>
        <v>#N/A</v>
      </c>
      <c r="J120" s="218"/>
      <c r="K120" s="187"/>
      <c r="L120" s="187"/>
      <c r="M120" s="187"/>
      <c r="N120" s="218" t="e">
        <f t="shared" si="47"/>
        <v>#N/A</v>
      </c>
      <c r="O120" s="218" t="e">
        <f t="shared" si="48"/>
        <v>#N/A</v>
      </c>
      <c r="P120" s="187"/>
      <c r="Q120" s="187"/>
      <c r="R120" s="187"/>
      <c r="S120" s="187"/>
      <c r="T120" s="187"/>
      <c r="U120" s="187"/>
      <c r="V120" s="187"/>
      <c r="W120" s="187"/>
      <c r="X120" s="187"/>
      <c r="Y120" s="187"/>
      <c r="Z120" s="187"/>
      <c r="AA120" s="187"/>
      <c r="AB120" s="187"/>
      <c r="AC120" s="229">
        <v>4</v>
      </c>
      <c r="AD120" s="229" t="e">
        <f t="shared" si="37"/>
        <v>#N/A</v>
      </c>
      <c r="AE120" s="230" t="e">
        <f t="shared" si="37"/>
        <v>#N/A</v>
      </c>
      <c r="AF120" s="207" t="e">
        <f t="shared" si="38"/>
        <v>#N/A</v>
      </c>
      <c r="AG120" s="47" t="e">
        <f t="shared" si="38"/>
        <v>#N/A</v>
      </c>
      <c r="AH120" s="231" t="e">
        <f t="shared" si="39"/>
        <v>#N/A</v>
      </c>
      <c r="AI120" s="194" t="e">
        <f t="shared" si="40"/>
        <v>#N/A</v>
      </c>
      <c r="AJ120" s="225" t="e">
        <f t="shared" si="49"/>
        <v>#N/A</v>
      </c>
      <c r="AK120" s="226" t="e">
        <f t="shared" si="41"/>
        <v>#N/A</v>
      </c>
      <c r="AL120" s="232" t="e">
        <f t="shared" si="42"/>
        <v>#N/A</v>
      </c>
      <c r="AM120" s="232" t="e">
        <f t="shared" si="43"/>
        <v>#N/A</v>
      </c>
      <c r="AN120" s="228"/>
      <c r="AO120" s="228"/>
      <c r="AP120" s="193"/>
      <c r="AQ120" s="193"/>
      <c r="AR120" s="193"/>
      <c r="AS120" s="193"/>
      <c r="AT120" s="187"/>
      <c r="AU120" s="187"/>
      <c r="AV120" s="187"/>
      <c r="AW120" s="187"/>
      <c r="AX120" s="187"/>
      <c r="AY120" s="187"/>
      <c r="AZ120" s="187"/>
      <c r="BA120" s="187"/>
      <c r="BB120" s="187"/>
      <c r="BC120" s="187"/>
      <c r="BD120" s="187"/>
      <c r="BE120" s="187"/>
      <c r="BF120" s="187"/>
      <c r="BG120" s="187"/>
      <c r="BH120" s="187"/>
      <c r="BI120" s="187"/>
      <c r="BJ120" s="187"/>
      <c r="BK120" s="187"/>
      <c r="BL120" s="187"/>
      <c r="BM120" s="187"/>
      <c r="BN120" s="187"/>
      <c r="BO120" s="187"/>
      <c r="BP120" s="187"/>
      <c r="BQ120" s="187"/>
      <c r="BR120" s="187"/>
      <c r="BS120" s="187"/>
      <c r="BT120" s="187"/>
      <c r="BU120" s="187"/>
      <c r="BV120" s="187"/>
      <c r="BW120" s="187"/>
      <c r="BX120" s="187"/>
      <c r="BY120" s="187"/>
      <c r="BZ120" s="187"/>
      <c r="CA120" s="187"/>
      <c r="CB120" s="187"/>
      <c r="CC120" s="187"/>
      <c r="CD120" s="187"/>
      <c r="CE120" s="187"/>
    </row>
    <row r="121" spans="2:83" s="188" customFormat="1" ht="10.5" customHeight="1" hidden="1">
      <c r="B121" s="47">
        <v>5</v>
      </c>
      <c r="C121" s="47" t="s">
        <v>73</v>
      </c>
      <c r="D121" s="187"/>
      <c r="E121" s="47" t="e">
        <f t="shared" si="35"/>
        <v>#N/A</v>
      </c>
      <c r="F121" s="47" t="e">
        <f t="shared" si="36"/>
        <v>#N/A</v>
      </c>
      <c r="G121" s="218" t="e">
        <f t="shared" si="44"/>
        <v>#N/A</v>
      </c>
      <c r="H121" s="218" t="e">
        <f t="shared" si="45"/>
        <v>#N/A</v>
      </c>
      <c r="I121" s="47" t="e">
        <f t="shared" si="46"/>
        <v>#N/A</v>
      </c>
      <c r="J121" s="218"/>
      <c r="K121" s="187"/>
      <c r="L121" s="187"/>
      <c r="M121" s="187"/>
      <c r="N121" s="218" t="e">
        <f t="shared" si="47"/>
        <v>#N/A</v>
      </c>
      <c r="O121" s="218" t="e">
        <f t="shared" si="48"/>
        <v>#N/A</v>
      </c>
      <c r="P121" s="187"/>
      <c r="Q121" s="187"/>
      <c r="R121" s="187"/>
      <c r="S121" s="187"/>
      <c r="T121" s="187"/>
      <c r="U121" s="187"/>
      <c r="V121" s="187"/>
      <c r="W121" s="187"/>
      <c r="X121" s="187"/>
      <c r="Y121" s="187"/>
      <c r="Z121" s="187"/>
      <c r="AA121" s="187"/>
      <c r="AB121" s="187"/>
      <c r="AC121" s="229">
        <v>5</v>
      </c>
      <c r="AD121" s="229" t="e">
        <f t="shared" si="37"/>
        <v>#N/A</v>
      </c>
      <c r="AE121" s="230" t="e">
        <f t="shared" si="37"/>
        <v>#N/A</v>
      </c>
      <c r="AF121" s="207" t="e">
        <f t="shared" si="38"/>
        <v>#N/A</v>
      </c>
      <c r="AG121" s="47" t="e">
        <f t="shared" si="38"/>
        <v>#N/A</v>
      </c>
      <c r="AH121" s="231" t="e">
        <f t="shared" si="39"/>
        <v>#N/A</v>
      </c>
      <c r="AI121" s="194" t="e">
        <f t="shared" si="40"/>
        <v>#N/A</v>
      </c>
      <c r="AJ121" s="225" t="e">
        <f t="shared" si="49"/>
        <v>#N/A</v>
      </c>
      <c r="AK121" s="226" t="e">
        <f t="shared" si="41"/>
        <v>#N/A</v>
      </c>
      <c r="AL121" s="232" t="e">
        <f t="shared" si="42"/>
        <v>#N/A</v>
      </c>
      <c r="AM121" s="232" t="e">
        <f t="shared" si="43"/>
        <v>#N/A</v>
      </c>
      <c r="AN121" s="228"/>
      <c r="AO121" s="228"/>
      <c r="AP121" s="193"/>
      <c r="AQ121" s="193"/>
      <c r="AR121" s="193"/>
      <c r="AS121" s="193"/>
      <c r="AT121" s="187"/>
      <c r="AU121" s="187"/>
      <c r="AV121" s="187"/>
      <c r="AW121" s="187"/>
      <c r="AX121" s="187"/>
      <c r="AY121" s="187"/>
      <c r="AZ121" s="187"/>
      <c r="BA121" s="187"/>
      <c r="BB121" s="187"/>
      <c r="BC121" s="187"/>
      <c r="BD121" s="187"/>
      <c r="BE121" s="187"/>
      <c r="BF121" s="187"/>
      <c r="BG121" s="187"/>
      <c r="BH121" s="187"/>
      <c r="BI121" s="187"/>
      <c r="BJ121" s="187"/>
      <c r="BK121" s="187"/>
      <c r="BL121" s="187"/>
      <c r="BM121" s="187"/>
      <c r="BN121" s="187"/>
      <c r="BO121" s="187"/>
      <c r="BP121" s="187"/>
      <c r="BQ121" s="187"/>
      <c r="BR121" s="187"/>
      <c r="BS121" s="187"/>
      <c r="BT121" s="187"/>
      <c r="BU121" s="187"/>
      <c r="BV121" s="187"/>
      <c r="BW121" s="187"/>
      <c r="BX121" s="187"/>
      <c r="BY121" s="187"/>
      <c r="BZ121" s="187"/>
      <c r="CA121" s="187"/>
      <c r="CB121" s="187"/>
      <c r="CC121" s="187"/>
      <c r="CD121" s="187"/>
      <c r="CE121" s="187"/>
    </row>
    <row r="122" spans="2:83" s="188" customFormat="1" ht="10.5" customHeight="1" hidden="1">
      <c r="B122" s="47">
        <v>6</v>
      </c>
      <c r="C122" s="47" t="s">
        <v>74</v>
      </c>
      <c r="D122" s="187"/>
      <c r="E122" s="47" t="e">
        <f t="shared" si="35"/>
        <v>#N/A</v>
      </c>
      <c r="F122" s="47" t="e">
        <f t="shared" si="36"/>
        <v>#N/A</v>
      </c>
      <c r="G122" s="218" t="e">
        <f t="shared" si="44"/>
        <v>#N/A</v>
      </c>
      <c r="H122" s="218" t="e">
        <f t="shared" si="45"/>
        <v>#N/A</v>
      </c>
      <c r="I122" s="47" t="e">
        <f t="shared" si="46"/>
        <v>#N/A</v>
      </c>
      <c r="J122" s="47"/>
      <c r="K122" s="187"/>
      <c r="L122" s="187"/>
      <c r="M122" s="187"/>
      <c r="N122" s="218" t="e">
        <f t="shared" si="47"/>
        <v>#N/A</v>
      </c>
      <c r="O122" s="218" t="e">
        <f t="shared" si="48"/>
        <v>#N/A</v>
      </c>
      <c r="P122" s="187"/>
      <c r="Q122" s="187"/>
      <c r="R122" s="187"/>
      <c r="S122" s="187"/>
      <c r="T122" s="187"/>
      <c r="U122" s="187"/>
      <c r="V122" s="187"/>
      <c r="W122" s="187"/>
      <c r="X122" s="187"/>
      <c r="Y122" s="187"/>
      <c r="Z122" s="187"/>
      <c r="AA122" s="187"/>
      <c r="AB122" s="187"/>
      <c r="AC122" s="229">
        <v>6</v>
      </c>
      <c r="AD122" s="229" t="e">
        <f t="shared" si="37"/>
        <v>#N/A</v>
      </c>
      <c r="AE122" s="230" t="e">
        <f t="shared" si="37"/>
        <v>#N/A</v>
      </c>
      <c r="AF122" s="207" t="e">
        <f t="shared" si="38"/>
        <v>#N/A</v>
      </c>
      <c r="AG122" s="47" t="e">
        <f t="shared" si="38"/>
        <v>#N/A</v>
      </c>
      <c r="AH122" s="231" t="e">
        <f t="shared" si="39"/>
        <v>#N/A</v>
      </c>
      <c r="AI122" s="194" t="e">
        <f t="shared" si="40"/>
        <v>#N/A</v>
      </c>
      <c r="AJ122" s="225" t="e">
        <f t="shared" si="49"/>
        <v>#N/A</v>
      </c>
      <c r="AK122" s="226" t="e">
        <f t="shared" si="41"/>
        <v>#N/A</v>
      </c>
      <c r="AL122" s="232" t="e">
        <f t="shared" si="42"/>
        <v>#N/A</v>
      </c>
      <c r="AM122" s="232" t="e">
        <f t="shared" si="43"/>
        <v>#N/A</v>
      </c>
      <c r="AN122" s="228"/>
      <c r="AO122" s="228"/>
      <c r="AP122" s="193"/>
      <c r="AQ122" s="193"/>
      <c r="AR122" s="193"/>
      <c r="AS122" s="193"/>
      <c r="AT122" s="187"/>
      <c r="AU122" s="187"/>
      <c r="AV122" s="187"/>
      <c r="AW122" s="187"/>
      <c r="AX122" s="187"/>
      <c r="AY122" s="187"/>
      <c r="AZ122" s="187"/>
      <c r="BA122" s="187"/>
      <c r="BB122" s="187"/>
      <c r="BC122" s="187"/>
      <c r="BD122" s="187"/>
      <c r="BE122" s="187"/>
      <c r="BF122" s="187"/>
      <c r="BG122" s="187"/>
      <c r="BH122" s="187"/>
      <c r="BI122" s="187"/>
      <c r="BJ122" s="187"/>
      <c r="BK122" s="187"/>
      <c r="BL122" s="187"/>
      <c r="BM122" s="187"/>
      <c r="BN122" s="187"/>
      <c r="BO122" s="187"/>
      <c r="BP122" s="187"/>
      <c r="BQ122" s="187"/>
      <c r="BR122" s="187"/>
      <c r="BS122" s="187"/>
      <c r="BT122" s="187"/>
      <c r="BU122" s="187"/>
      <c r="BV122" s="187"/>
      <c r="BW122" s="187"/>
      <c r="BX122" s="187"/>
      <c r="BY122" s="187"/>
      <c r="BZ122" s="187"/>
      <c r="CA122" s="187"/>
      <c r="CB122" s="187"/>
      <c r="CC122" s="187"/>
      <c r="CD122" s="187"/>
      <c r="CE122" s="187"/>
    </row>
    <row r="123" spans="2:83" s="188" customFormat="1" ht="10.5" customHeight="1" hidden="1">
      <c r="B123" s="47">
        <v>7</v>
      </c>
      <c r="C123" s="47" t="s">
        <v>75</v>
      </c>
      <c r="D123" s="187"/>
      <c r="E123" s="47" t="e">
        <f t="shared" si="35"/>
        <v>#N/A</v>
      </c>
      <c r="F123" s="47" t="e">
        <f t="shared" si="36"/>
        <v>#N/A</v>
      </c>
      <c r="G123" s="218" t="e">
        <f t="shared" si="44"/>
        <v>#N/A</v>
      </c>
      <c r="H123" s="218" t="e">
        <f t="shared" si="45"/>
        <v>#N/A</v>
      </c>
      <c r="I123" s="47" t="e">
        <f t="shared" si="46"/>
        <v>#N/A</v>
      </c>
      <c r="J123" s="47"/>
      <c r="K123" s="187"/>
      <c r="L123" s="187"/>
      <c r="M123" s="187"/>
      <c r="N123" s="218" t="e">
        <f t="shared" si="47"/>
        <v>#N/A</v>
      </c>
      <c r="O123" s="218" t="e">
        <f t="shared" si="48"/>
        <v>#N/A</v>
      </c>
      <c r="P123" s="187"/>
      <c r="Q123" s="187"/>
      <c r="R123" s="187"/>
      <c r="S123" s="187"/>
      <c r="T123" s="187"/>
      <c r="U123" s="187"/>
      <c r="V123" s="187"/>
      <c r="W123" s="187"/>
      <c r="X123" s="187"/>
      <c r="Y123" s="187"/>
      <c r="Z123" s="187"/>
      <c r="AA123" s="187"/>
      <c r="AB123" s="187"/>
      <c r="AC123" s="229">
        <v>7</v>
      </c>
      <c r="AD123" s="229" t="e">
        <f t="shared" si="37"/>
        <v>#N/A</v>
      </c>
      <c r="AE123" s="230" t="e">
        <f t="shared" si="37"/>
        <v>#N/A</v>
      </c>
      <c r="AF123" s="207" t="e">
        <f t="shared" si="38"/>
        <v>#N/A</v>
      </c>
      <c r="AG123" s="47" t="e">
        <f t="shared" si="38"/>
        <v>#N/A</v>
      </c>
      <c r="AH123" s="231" t="e">
        <f t="shared" si="39"/>
        <v>#N/A</v>
      </c>
      <c r="AI123" s="194" t="e">
        <f>I123</f>
        <v>#N/A</v>
      </c>
      <c r="AJ123" s="225" t="e">
        <f>LEFT(ASC(AI123),FIND(" ",ASC(AI123),1)-1)</f>
        <v>#N/A</v>
      </c>
      <c r="AK123" s="226" t="e">
        <f t="shared" si="41"/>
        <v>#N/A</v>
      </c>
      <c r="AL123" s="232" t="e">
        <f t="shared" si="42"/>
        <v>#N/A</v>
      </c>
      <c r="AM123" s="232" t="e">
        <f t="shared" si="43"/>
        <v>#N/A</v>
      </c>
      <c r="AN123" s="228"/>
      <c r="AO123" s="228"/>
      <c r="AP123" s="193"/>
      <c r="AQ123" s="193"/>
      <c r="AR123" s="193"/>
      <c r="AS123" s="193"/>
      <c r="AT123" s="187"/>
      <c r="AU123" s="187"/>
      <c r="AV123" s="187"/>
      <c r="AW123" s="187"/>
      <c r="AX123" s="187"/>
      <c r="AY123" s="187"/>
      <c r="AZ123" s="187"/>
      <c r="BA123" s="187"/>
      <c r="BB123" s="187"/>
      <c r="BC123" s="187"/>
      <c r="BD123" s="187"/>
      <c r="BE123" s="187"/>
      <c r="BF123" s="187"/>
      <c r="BG123" s="187"/>
      <c r="BH123" s="187"/>
      <c r="BI123" s="187"/>
      <c r="BJ123" s="187"/>
      <c r="BK123" s="187"/>
      <c r="BL123" s="187"/>
      <c r="BM123" s="187"/>
      <c r="BN123" s="187"/>
      <c r="BO123" s="187"/>
      <c r="BP123" s="187"/>
      <c r="BQ123" s="187"/>
      <c r="BR123" s="187"/>
      <c r="BS123" s="187"/>
      <c r="BT123" s="187"/>
      <c r="BU123" s="187"/>
      <c r="BV123" s="187"/>
      <c r="BW123" s="187"/>
      <c r="BX123" s="187"/>
      <c r="BY123" s="187"/>
      <c r="BZ123" s="187"/>
      <c r="CA123" s="187"/>
      <c r="CB123" s="187"/>
      <c r="CC123" s="187"/>
      <c r="CD123" s="187"/>
      <c r="CE123" s="187"/>
    </row>
    <row r="124" spans="2:83" s="188" customFormat="1" ht="10.5" customHeight="1" hidden="1">
      <c r="B124" s="47">
        <v>8</v>
      </c>
      <c r="C124" s="47" t="s">
        <v>221</v>
      </c>
      <c r="D124" s="187"/>
      <c r="E124" s="47" t="e">
        <f t="shared" si="35"/>
        <v>#N/A</v>
      </c>
      <c r="F124" s="47" t="e">
        <f t="shared" si="36"/>
        <v>#N/A</v>
      </c>
      <c r="G124" s="218" t="e">
        <f>LEFT(ASC(F124),FIND(" ",ASC(F124),1)-1)</f>
        <v>#N/A</v>
      </c>
      <c r="H124" s="218" t="e">
        <f>MID(F124,FIND(" ",ASC(F124))+1,LEN(F124)-FIND(" ",ASC(F124)))</f>
        <v>#N/A</v>
      </c>
      <c r="I124" s="47" t="e">
        <f>VLOOKUP(E124,$B$73:$I$92,6)</f>
        <v>#N/A</v>
      </c>
      <c r="J124" s="47"/>
      <c r="K124" s="187"/>
      <c r="L124" s="187"/>
      <c r="M124" s="187"/>
      <c r="N124" s="218" t="e">
        <f>LEFT(ASC(I124),FIND(" ",ASC(I124),1)-1)</f>
        <v>#N/A</v>
      </c>
      <c r="O124" s="218" t="e">
        <f>MID(I124,FIND(" ",ASC(I124))+1,LEN(I124)-FIND(" ",ASC(I124)))</f>
        <v>#N/A</v>
      </c>
      <c r="P124" s="187"/>
      <c r="Q124" s="187"/>
      <c r="R124" s="187"/>
      <c r="S124" s="187"/>
      <c r="T124" s="187"/>
      <c r="U124" s="187"/>
      <c r="V124" s="187"/>
      <c r="W124" s="187"/>
      <c r="X124" s="187"/>
      <c r="Y124" s="187"/>
      <c r="Z124" s="187"/>
      <c r="AA124" s="187"/>
      <c r="AB124" s="187"/>
      <c r="AC124" s="229">
        <v>8</v>
      </c>
      <c r="AD124" s="229" t="e">
        <f t="shared" si="37"/>
        <v>#N/A</v>
      </c>
      <c r="AE124" s="230" t="e">
        <f t="shared" si="37"/>
        <v>#N/A</v>
      </c>
      <c r="AF124" s="207" t="e">
        <f t="shared" si="38"/>
        <v>#N/A</v>
      </c>
      <c r="AG124" s="47" t="e">
        <f t="shared" si="38"/>
        <v>#N/A</v>
      </c>
      <c r="AH124" s="231" t="e">
        <f t="shared" si="39"/>
        <v>#N/A</v>
      </c>
      <c r="AI124" s="194" t="e">
        <f>I124</f>
        <v>#N/A</v>
      </c>
      <c r="AJ124" s="225" t="e">
        <f t="shared" si="49"/>
        <v>#N/A</v>
      </c>
      <c r="AK124" s="226" t="e">
        <f t="shared" si="41"/>
        <v>#N/A</v>
      </c>
      <c r="AL124" s="232" t="e">
        <f t="shared" si="42"/>
        <v>#N/A</v>
      </c>
      <c r="AM124" s="232" t="e">
        <f t="shared" si="43"/>
        <v>#N/A</v>
      </c>
      <c r="AN124" s="228"/>
      <c r="AO124" s="228"/>
      <c r="AP124" s="193"/>
      <c r="AQ124" s="193"/>
      <c r="AR124" s="193"/>
      <c r="AS124" s="193"/>
      <c r="AT124" s="187"/>
      <c r="AU124" s="187"/>
      <c r="AV124" s="187"/>
      <c r="AW124" s="187"/>
      <c r="AX124" s="187"/>
      <c r="AY124" s="187"/>
      <c r="AZ124" s="187"/>
      <c r="BA124" s="187"/>
      <c r="BB124" s="187"/>
      <c r="BC124" s="187"/>
      <c r="BD124" s="187"/>
      <c r="BE124" s="187"/>
      <c r="BF124" s="187"/>
      <c r="BG124" s="187"/>
      <c r="BH124" s="187"/>
      <c r="BI124" s="187"/>
      <c r="BJ124" s="187"/>
      <c r="BK124" s="187"/>
      <c r="BL124" s="187"/>
      <c r="BM124" s="187"/>
      <c r="BN124" s="187"/>
      <c r="BO124" s="187"/>
      <c r="BP124" s="187"/>
      <c r="BQ124" s="187"/>
      <c r="BR124" s="187"/>
      <c r="BS124" s="187"/>
      <c r="BT124" s="187"/>
      <c r="BU124" s="187"/>
      <c r="BV124" s="187"/>
      <c r="BW124" s="187"/>
      <c r="BX124" s="187"/>
      <c r="BY124" s="187"/>
      <c r="BZ124" s="187"/>
      <c r="CA124" s="187"/>
      <c r="CB124" s="187"/>
      <c r="CC124" s="187"/>
      <c r="CD124" s="187"/>
      <c r="CE124" s="187"/>
    </row>
    <row r="125" spans="2:83" s="188" customFormat="1" ht="10.5" customHeight="1" hidden="1">
      <c r="B125" s="47">
        <v>9</v>
      </c>
      <c r="C125" s="47" t="s">
        <v>222</v>
      </c>
      <c r="D125" s="187"/>
      <c r="E125" s="47" t="e">
        <f t="shared" si="35"/>
        <v>#N/A</v>
      </c>
      <c r="F125" s="47" t="e">
        <f t="shared" si="36"/>
        <v>#N/A</v>
      </c>
      <c r="G125" s="218" t="e">
        <f>LEFT(ASC(F125),FIND(" ",ASC(F125),1)-1)</f>
        <v>#N/A</v>
      </c>
      <c r="H125" s="218" t="e">
        <f>MID(F125,FIND(" ",ASC(F125))+1,LEN(F125)-FIND(" ",ASC(F125)))</f>
        <v>#N/A</v>
      </c>
      <c r="I125" s="47" t="e">
        <f>VLOOKUP(E125,$B$73:$I$92,6)</f>
        <v>#N/A</v>
      </c>
      <c r="J125" s="47"/>
      <c r="K125" s="187"/>
      <c r="L125" s="187"/>
      <c r="M125" s="187"/>
      <c r="N125" s="218" t="e">
        <f>LEFT(ASC(I125),FIND(" ",ASC(I125),1)-1)</f>
        <v>#N/A</v>
      </c>
      <c r="O125" s="218" t="e">
        <f>MID(I125,FIND(" ",ASC(I125))+1,LEN(I125)-FIND(" ",ASC(I125)))</f>
        <v>#N/A</v>
      </c>
      <c r="P125" s="187"/>
      <c r="Q125" s="187"/>
      <c r="R125" s="187"/>
      <c r="S125" s="187"/>
      <c r="T125" s="187"/>
      <c r="U125" s="187"/>
      <c r="V125" s="187"/>
      <c r="W125" s="187"/>
      <c r="X125" s="187"/>
      <c r="Y125" s="187"/>
      <c r="Z125" s="187"/>
      <c r="AA125" s="187"/>
      <c r="AB125" s="187"/>
      <c r="AC125" s="229">
        <v>9</v>
      </c>
      <c r="AD125" s="229" t="e">
        <f t="shared" si="37"/>
        <v>#N/A</v>
      </c>
      <c r="AE125" s="230" t="e">
        <f t="shared" si="37"/>
        <v>#N/A</v>
      </c>
      <c r="AF125" s="207" t="e">
        <f t="shared" si="38"/>
        <v>#N/A</v>
      </c>
      <c r="AG125" s="47" t="e">
        <f t="shared" si="38"/>
        <v>#N/A</v>
      </c>
      <c r="AH125" s="231" t="e">
        <f t="shared" si="39"/>
        <v>#N/A</v>
      </c>
      <c r="AI125" s="194" t="e">
        <f>I125</f>
        <v>#N/A</v>
      </c>
      <c r="AJ125" s="225" t="e">
        <f t="shared" si="49"/>
        <v>#N/A</v>
      </c>
      <c r="AK125" s="226" t="e">
        <f t="shared" si="41"/>
        <v>#N/A</v>
      </c>
      <c r="AL125" s="232" t="e">
        <f t="shared" si="42"/>
        <v>#N/A</v>
      </c>
      <c r="AM125" s="232" t="e">
        <f t="shared" si="43"/>
        <v>#N/A</v>
      </c>
      <c r="AN125" s="228"/>
      <c r="AO125" s="228"/>
      <c r="AP125" s="193"/>
      <c r="AQ125" s="193"/>
      <c r="AR125" s="193"/>
      <c r="AS125" s="193"/>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187"/>
      <c r="BR125" s="187"/>
      <c r="BS125" s="187"/>
      <c r="BT125" s="187"/>
      <c r="BU125" s="187"/>
      <c r="BV125" s="187"/>
      <c r="BW125" s="187"/>
      <c r="BX125" s="187"/>
      <c r="BY125" s="187"/>
      <c r="BZ125" s="187"/>
      <c r="CA125" s="187"/>
      <c r="CB125" s="187"/>
      <c r="CC125" s="187"/>
      <c r="CD125" s="187"/>
      <c r="CE125" s="187"/>
    </row>
    <row r="126" spans="2:83" s="188" customFormat="1" ht="10.5" customHeight="1" hidden="1" thickBot="1">
      <c r="B126" s="47">
        <v>10</v>
      </c>
      <c r="C126" s="47" t="s">
        <v>223</v>
      </c>
      <c r="D126" s="187"/>
      <c r="E126" s="47" t="e">
        <f t="shared" si="35"/>
        <v>#N/A</v>
      </c>
      <c r="F126" s="47" t="e">
        <f t="shared" si="36"/>
        <v>#N/A</v>
      </c>
      <c r="G126" s="218" t="e">
        <f>LEFT(ASC(F126),FIND(" ",ASC(F126),1)-1)</f>
        <v>#N/A</v>
      </c>
      <c r="H126" s="218" t="e">
        <f>MID(F126,FIND(" ",ASC(F126))+1,LEN(F126)-FIND(" ",ASC(F126)))</f>
        <v>#N/A</v>
      </c>
      <c r="I126" s="47" t="e">
        <f>VLOOKUP(E126,$B$73:$I$92,6)</f>
        <v>#N/A</v>
      </c>
      <c r="J126" s="47"/>
      <c r="K126" s="187"/>
      <c r="L126" s="187"/>
      <c r="M126" s="187"/>
      <c r="N126" s="218" t="e">
        <f>LEFT(ASC(I126),FIND(" ",ASC(I126),1)-1)</f>
        <v>#N/A</v>
      </c>
      <c r="O126" s="218" t="e">
        <f>MID(I126,FIND(" ",ASC(I126))+1,LEN(I126)-FIND(" ",ASC(I126)))</f>
        <v>#N/A</v>
      </c>
      <c r="P126" s="187"/>
      <c r="Q126" s="187"/>
      <c r="R126" s="187"/>
      <c r="S126" s="187"/>
      <c r="T126" s="187"/>
      <c r="U126" s="187"/>
      <c r="V126" s="187"/>
      <c r="W126" s="187"/>
      <c r="X126" s="187"/>
      <c r="Y126" s="187"/>
      <c r="Z126" s="187"/>
      <c r="AA126" s="187"/>
      <c r="AB126" s="187"/>
      <c r="AC126" s="229">
        <v>10</v>
      </c>
      <c r="AD126" s="229" t="e">
        <f t="shared" si="37"/>
        <v>#N/A</v>
      </c>
      <c r="AE126" s="230" t="e">
        <f t="shared" si="37"/>
        <v>#N/A</v>
      </c>
      <c r="AF126" s="207" t="e">
        <f t="shared" si="38"/>
        <v>#N/A</v>
      </c>
      <c r="AG126" s="47" t="e">
        <f t="shared" si="38"/>
        <v>#N/A</v>
      </c>
      <c r="AH126" s="231" t="e">
        <f t="shared" si="39"/>
        <v>#N/A</v>
      </c>
      <c r="AI126" s="194" t="e">
        <f>I126</f>
        <v>#N/A</v>
      </c>
      <c r="AJ126" s="225" t="e">
        <f t="shared" si="49"/>
        <v>#N/A</v>
      </c>
      <c r="AK126" s="226" t="e">
        <f t="shared" si="41"/>
        <v>#N/A</v>
      </c>
      <c r="AL126" s="232" t="e">
        <f t="shared" si="42"/>
        <v>#N/A</v>
      </c>
      <c r="AM126" s="232" t="e">
        <f t="shared" si="43"/>
        <v>#N/A</v>
      </c>
      <c r="AN126" s="228"/>
      <c r="AO126" s="228"/>
      <c r="AP126" s="193"/>
      <c r="AQ126" s="193"/>
      <c r="AR126" s="193"/>
      <c r="AS126" s="193"/>
      <c r="AT126" s="187"/>
      <c r="AU126" s="187"/>
      <c r="AV126" s="187"/>
      <c r="AW126" s="187"/>
      <c r="AX126" s="187"/>
      <c r="AY126" s="187"/>
      <c r="AZ126" s="187"/>
      <c r="BA126" s="187"/>
      <c r="BB126" s="187"/>
      <c r="BC126" s="187"/>
      <c r="BD126" s="187"/>
      <c r="BE126" s="187"/>
      <c r="BF126" s="187"/>
      <c r="BG126" s="187"/>
      <c r="BH126" s="187"/>
      <c r="BI126" s="187"/>
      <c r="BJ126" s="187"/>
      <c r="BK126" s="187"/>
      <c r="BL126" s="187"/>
      <c r="BM126" s="187"/>
      <c r="BN126" s="187"/>
      <c r="BO126" s="187"/>
      <c r="BP126" s="187"/>
      <c r="BQ126" s="187"/>
      <c r="BR126" s="187"/>
      <c r="BS126" s="187"/>
      <c r="BT126" s="187"/>
      <c r="BU126" s="187"/>
      <c r="BV126" s="187"/>
      <c r="BW126" s="187"/>
      <c r="BX126" s="187"/>
      <c r="BY126" s="187"/>
      <c r="BZ126" s="187"/>
      <c r="CA126" s="187"/>
      <c r="CB126" s="187"/>
      <c r="CC126" s="187"/>
      <c r="CD126" s="187"/>
      <c r="CE126" s="187"/>
    </row>
    <row r="127" spans="2:82" s="188" customFormat="1" ht="10.5" customHeight="1" hidden="1" thickBot="1">
      <c r="B127" s="47" t="s">
        <v>149</v>
      </c>
      <c r="C127" s="187"/>
      <c r="D127" s="187"/>
      <c r="E127" s="47" t="s">
        <v>59</v>
      </c>
      <c r="F127" s="47" t="s">
        <v>57</v>
      </c>
      <c r="G127" s="47" t="s">
        <v>33</v>
      </c>
      <c r="H127" s="233" t="s">
        <v>94</v>
      </c>
      <c r="I127" s="233" t="s">
        <v>95</v>
      </c>
      <c r="J127" s="187"/>
      <c r="K127" s="187"/>
      <c r="L127" s="187"/>
      <c r="M127" s="187"/>
      <c r="N127" s="187"/>
      <c r="O127" s="187"/>
      <c r="P127" s="187"/>
      <c r="Q127" s="187"/>
      <c r="R127" s="187"/>
      <c r="S127" s="187"/>
      <c r="T127" s="187"/>
      <c r="U127" s="187"/>
      <c r="V127" s="187"/>
      <c r="W127" s="187"/>
      <c r="X127" s="187"/>
      <c r="Y127" s="187"/>
      <c r="Z127" s="187"/>
      <c r="AA127" s="187"/>
      <c r="AB127" s="187"/>
      <c r="AC127" s="209"/>
      <c r="AD127" s="209" t="s">
        <v>59</v>
      </c>
      <c r="AE127" s="234" t="s">
        <v>57</v>
      </c>
      <c r="AF127" s="211" t="s">
        <v>94</v>
      </c>
      <c r="AG127" s="212" t="s">
        <v>95</v>
      </c>
      <c r="AH127" s="215" t="s">
        <v>33</v>
      </c>
      <c r="AI127" s="214" t="s">
        <v>44</v>
      </c>
      <c r="AJ127" s="212" t="s">
        <v>104</v>
      </c>
      <c r="AK127" s="235" t="s">
        <v>105</v>
      </c>
      <c r="AL127" s="236" t="s">
        <v>144</v>
      </c>
      <c r="AM127" s="236" t="s">
        <v>145</v>
      </c>
      <c r="AN127" s="236" t="s">
        <v>58</v>
      </c>
      <c r="AO127" s="193"/>
      <c r="AP127" s="193"/>
      <c r="AQ127" s="193"/>
      <c r="AR127" s="193"/>
      <c r="AS127" s="187"/>
      <c r="AT127" s="187"/>
      <c r="AU127" s="187"/>
      <c r="AV127" s="187"/>
      <c r="AW127" s="187"/>
      <c r="AX127" s="187"/>
      <c r="AY127" s="187"/>
      <c r="AZ127" s="187"/>
      <c r="BA127" s="187"/>
      <c r="BB127" s="187"/>
      <c r="BC127" s="187"/>
      <c r="BD127" s="187"/>
      <c r="BE127" s="187"/>
      <c r="BF127" s="187"/>
      <c r="BG127" s="187"/>
      <c r="BH127" s="187"/>
      <c r="BI127" s="187"/>
      <c r="BJ127" s="187"/>
      <c r="BK127" s="187"/>
      <c r="BL127" s="187"/>
      <c r="BM127" s="187"/>
      <c r="BN127" s="187"/>
      <c r="BO127" s="187"/>
      <c r="BP127" s="187"/>
      <c r="BQ127" s="187"/>
      <c r="BR127" s="187"/>
      <c r="BS127" s="187"/>
      <c r="BT127" s="187"/>
      <c r="BU127" s="187"/>
      <c r="BV127" s="187"/>
      <c r="BW127" s="187"/>
      <c r="BX127" s="187"/>
      <c r="BY127" s="187"/>
      <c r="BZ127" s="187"/>
      <c r="CA127" s="187"/>
      <c r="CB127" s="187"/>
      <c r="CC127" s="187"/>
      <c r="CD127" s="187"/>
    </row>
    <row r="128" spans="2:82" s="188" customFormat="1" ht="10.5" customHeight="1" hidden="1">
      <c r="B128" s="47">
        <v>1</v>
      </c>
      <c r="C128" s="187" t="s">
        <v>225</v>
      </c>
      <c r="D128" s="187"/>
      <c r="E128" s="47" t="e">
        <f aca="true" t="shared" si="50" ref="E128:G137">F95</f>
        <v>#N/A</v>
      </c>
      <c r="F128" s="47" t="e">
        <f t="shared" si="50"/>
        <v>#N/A</v>
      </c>
      <c r="G128" s="47" t="e">
        <f t="shared" si="50"/>
        <v>#N/A</v>
      </c>
      <c r="H128" s="237" t="e">
        <f aca="true" t="shared" si="51" ref="H128:H137">IF(F128="","",LEFT(ASC(F128),FIND(" ",ASC(F128),1)-1))</f>
        <v>#N/A</v>
      </c>
      <c r="I128" s="237" t="e">
        <f aca="true" t="shared" si="52" ref="I128:I137">IF(F128="","",MID(F128,FIND(" ",ASC(F128))+1,LEN(F128)-FIND(" ",ASC(F128))))</f>
        <v>#N/A</v>
      </c>
      <c r="J128" s="187"/>
      <c r="K128" s="187"/>
      <c r="L128" s="187"/>
      <c r="M128" s="187"/>
      <c r="N128" s="187"/>
      <c r="O128" s="187"/>
      <c r="P128" s="187"/>
      <c r="Q128" s="187"/>
      <c r="R128" s="187"/>
      <c r="S128" s="187"/>
      <c r="T128" s="187"/>
      <c r="U128" s="187"/>
      <c r="V128" s="187"/>
      <c r="W128" s="187"/>
      <c r="X128" s="187"/>
      <c r="Y128" s="187"/>
      <c r="Z128" s="187"/>
      <c r="AA128" s="187"/>
      <c r="AB128" s="187"/>
      <c r="AC128" s="220">
        <v>1</v>
      </c>
      <c r="AD128" s="220" t="e">
        <f aca="true" t="shared" si="53" ref="AD128:AE137">E128</f>
        <v>#N/A</v>
      </c>
      <c r="AE128" s="221" t="e">
        <f t="shared" si="53"/>
        <v>#N/A</v>
      </c>
      <c r="AF128" s="222" t="e">
        <f aca="true" t="shared" si="54" ref="AF128:AG137">H128</f>
        <v>#N/A</v>
      </c>
      <c r="AG128" s="206" t="e">
        <f t="shared" si="54"/>
        <v>#N/A</v>
      </c>
      <c r="AH128" s="238" t="e">
        <f aca="true" t="shared" si="55" ref="AH128:AH134">G128</f>
        <v>#N/A</v>
      </c>
      <c r="AI128" s="239" t="e">
        <f>VLOOKUP(AD128,$B$73:$H$92,6)</f>
        <v>#N/A</v>
      </c>
      <c r="AJ128" s="225" t="e">
        <f>IF(AI128="","",LEFT(ASC(AI128),FIND(" ",ASC(AI128),1)-1))</f>
        <v>#N/A</v>
      </c>
      <c r="AK128" s="226" t="e">
        <f>IF(AI128="","",MID(AI128,FIND(" ",ASC(AI128))+1,LEN(AI128)-FIND(" ",ASC(AI128))))</f>
        <v>#N/A</v>
      </c>
      <c r="AL128" s="226" t="e">
        <f>AF128&amp;" "&amp;AG128</f>
        <v>#N/A</v>
      </c>
      <c r="AM128" s="226" t="e">
        <f aca="true" t="shared" si="56" ref="AM128:AM137">AJ128&amp;" "&amp;AK128</f>
        <v>#N/A</v>
      </c>
      <c r="AN128" s="226" t="e">
        <f>VLOOKUP(AD128,$B$73:$H$92,7)</f>
        <v>#N/A</v>
      </c>
      <c r="AO128" s="193"/>
      <c r="AP128" s="193"/>
      <c r="AQ128" s="193"/>
      <c r="AR128" s="193"/>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187"/>
      <c r="BO128" s="187"/>
      <c r="BP128" s="187"/>
      <c r="BQ128" s="187"/>
      <c r="BR128" s="187"/>
      <c r="BS128" s="187"/>
      <c r="BT128" s="187"/>
      <c r="BU128" s="187"/>
      <c r="BV128" s="187"/>
      <c r="BW128" s="187"/>
      <c r="BX128" s="187"/>
      <c r="BY128" s="187"/>
      <c r="BZ128" s="187"/>
      <c r="CA128" s="187"/>
      <c r="CB128" s="187"/>
      <c r="CC128" s="187"/>
      <c r="CD128" s="187"/>
    </row>
    <row r="129" spans="2:82" s="188" customFormat="1" ht="10.5" customHeight="1" hidden="1">
      <c r="B129" s="47">
        <v>2</v>
      </c>
      <c r="C129" s="187" t="s">
        <v>226</v>
      </c>
      <c r="D129" s="187"/>
      <c r="E129" s="47" t="e">
        <f t="shared" si="50"/>
        <v>#N/A</v>
      </c>
      <c r="F129" s="47" t="e">
        <f t="shared" si="50"/>
        <v>#N/A</v>
      </c>
      <c r="G129" s="47" t="e">
        <f t="shared" si="50"/>
        <v>#N/A</v>
      </c>
      <c r="H129" s="237" t="e">
        <f t="shared" si="51"/>
        <v>#N/A</v>
      </c>
      <c r="I129" s="237" t="e">
        <f t="shared" si="52"/>
        <v>#N/A</v>
      </c>
      <c r="J129" s="187"/>
      <c r="K129" s="187"/>
      <c r="L129" s="187"/>
      <c r="M129" s="187"/>
      <c r="N129" s="187"/>
      <c r="O129" s="187"/>
      <c r="P129" s="187"/>
      <c r="Q129" s="187"/>
      <c r="R129" s="187"/>
      <c r="S129" s="187"/>
      <c r="T129" s="187"/>
      <c r="U129" s="187"/>
      <c r="V129" s="187"/>
      <c r="W129" s="187"/>
      <c r="X129" s="187"/>
      <c r="Y129" s="187"/>
      <c r="Z129" s="187"/>
      <c r="AA129" s="187"/>
      <c r="AB129" s="187"/>
      <c r="AC129" s="229">
        <v>2</v>
      </c>
      <c r="AD129" s="229" t="e">
        <f t="shared" si="53"/>
        <v>#N/A</v>
      </c>
      <c r="AE129" s="230" t="e">
        <f t="shared" si="53"/>
        <v>#N/A</v>
      </c>
      <c r="AF129" s="207" t="e">
        <f t="shared" si="54"/>
        <v>#N/A</v>
      </c>
      <c r="AG129" s="47" t="e">
        <f t="shared" si="54"/>
        <v>#N/A</v>
      </c>
      <c r="AH129" s="196" t="e">
        <f t="shared" si="55"/>
        <v>#N/A</v>
      </c>
      <c r="AI129" s="239" t="e">
        <f aca="true" t="shared" si="57" ref="AI129:AI134">VLOOKUP(AD129,$B$73:$H$92,6)</f>
        <v>#N/A</v>
      </c>
      <c r="AJ129" s="225" t="e">
        <f aca="true" t="shared" si="58" ref="AJ129:AJ134">IF(AI129="","",LEFT(ASC(AI129),FIND(" ",ASC(AI129),1)-1))</f>
        <v>#N/A</v>
      </c>
      <c r="AK129" s="226" t="e">
        <f aca="true" t="shared" si="59" ref="AK129:AK134">IF(AI129="","",MID(AI129,FIND(" ",ASC(AI129))+1,LEN(AI129)-FIND(" ",ASC(AI129))))</f>
        <v>#N/A</v>
      </c>
      <c r="AL129" s="240" t="e">
        <f aca="true" t="shared" si="60" ref="AL129:AL145">AF129&amp;" "&amp;AG129</f>
        <v>#N/A</v>
      </c>
      <c r="AM129" s="240" t="e">
        <f t="shared" si="56"/>
        <v>#N/A</v>
      </c>
      <c r="AN129" s="240" t="e">
        <f aca="true" t="shared" si="61" ref="AN129:AN134">VLOOKUP(AD129,$B$73:$H$92,7)</f>
        <v>#N/A</v>
      </c>
      <c r="AO129" s="193"/>
      <c r="AP129" s="193"/>
      <c r="AQ129" s="193"/>
      <c r="AR129" s="193"/>
      <c r="AS129" s="187"/>
      <c r="AT129" s="187"/>
      <c r="AU129" s="187"/>
      <c r="AV129" s="187"/>
      <c r="AW129" s="187"/>
      <c r="AX129" s="187"/>
      <c r="AY129" s="187"/>
      <c r="AZ129" s="187"/>
      <c r="BA129" s="187"/>
      <c r="BB129" s="187"/>
      <c r="BC129" s="187"/>
      <c r="BD129" s="187"/>
      <c r="BE129" s="187"/>
      <c r="BF129" s="187"/>
      <c r="BG129" s="187"/>
      <c r="BH129" s="187"/>
      <c r="BI129" s="187"/>
      <c r="BJ129" s="187"/>
      <c r="BK129" s="187"/>
      <c r="BL129" s="187"/>
      <c r="BM129" s="187"/>
      <c r="BN129" s="187"/>
      <c r="BO129" s="187"/>
      <c r="BP129" s="187"/>
      <c r="BQ129" s="187"/>
      <c r="BR129" s="187"/>
      <c r="BS129" s="187"/>
      <c r="BT129" s="187"/>
      <c r="BU129" s="187"/>
      <c r="BV129" s="187"/>
      <c r="BW129" s="187"/>
      <c r="BX129" s="187"/>
      <c r="BY129" s="187"/>
      <c r="BZ129" s="187"/>
      <c r="CA129" s="187"/>
      <c r="CB129" s="187"/>
      <c r="CC129" s="187"/>
      <c r="CD129" s="187"/>
    </row>
    <row r="130" spans="2:82" s="188" customFormat="1" ht="10.5" customHeight="1" hidden="1">
      <c r="B130" s="47">
        <v>3</v>
      </c>
      <c r="C130" s="187" t="s">
        <v>227</v>
      </c>
      <c r="D130" s="187"/>
      <c r="E130" s="47" t="e">
        <f t="shared" si="50"/>
        <v>#N/A</v>
      </c>
      <c r="F130" s="47" t="e">
        <f t="shared" si="50"/>
        <v>#N/A</v>
      </c>
      <c r="G130" s="47" t="e">
        <f t="shared" si="50"/>
        <v>#N/A</v>
      </c>
      <c r="H130" s="237" t="e">
        <f t="shared" si="51"/>
        <v>#N/A</v>
      </c>
      <c r="I130" s="237" t="e">
        <f t="shared" si="52"/>
        <v>#N/A</v>
      </c>
      <c r="J130" s="187"/>
      <c r="K130" s="187"/>
      <c r="L130" s="187"/>
      <c r="M130" s="187"/>
      <c r="N130" s="187"/>
      <c r="O130" s="187"/>
      <c r="P130" s="187"/>
      <c r="Q130" s="187"/>
      <c r="R130" s="187"/>
      <c r="S130" s="187"/>
      <c r="T130" s="187"/>
      <c r="U130" s="187"/>
      <c r="V130" s="187"/>
      <c r="W130" s="187"/>
      <c r="X130" s="187"/>
      <c r="Y130" s="187"/>
      <c r="Z130" s="187"/>
      <c r="AA130" s="187"/>
      <c r="AB130" s="187"/>
      <c r="AC130" s="229">
        <v>3</v>
      </c>
      <c r="AD130" s="229" t="e">
        <f t="shared" si="53"/>
        <v>#N/A</v>
      </c>
      <c r="AE130" s="230" t="e">
        <f t="shared" si="53"/>
        <v>#N/A</v>
      </c>
      <c r="AF130" s="207" t="e">
        <f t="shared" si="54"/>
        <v>#N/A</v>
      </c>
      <c r="AG130" s="47" t="e">
        <f t="shared" si="54"/>
        <v>#N/A</v>
      </c>
      <c r="AH130" s="196" t="e">
        <f t="shared" si="55"/>
        <v>#N/A</v>
      </c>
      <c r="AI130" s="239" t="e">
        <f t="shared" si="57"/>
        <v>#N/A</v>
      </c>
      <c r="AJ130" s="225" t="e">
        <f t="shared" si="58"/>
        <v>#N/A</v>
      </c>
      <c r="AK130" s="226" t="e">
        <f t="shared" si="59"/>
        <v>#N/A</v>
      </c>
      <c r="AL130" s="240" t="e">
        <f t="shared" si="60"/>
        <v>#N/A</v>
      </c>
      <c r="AM130" s="240" t="e">
        <f t="shared" si="56"/>
        <v>#N/A</v>
      </c>
      <c r="AN130" s="240" t="e">
        <f t="shared" si="61"/>
        <v>#N/A</v>
      </c>
      <c r="AO130" s="193"/>
      <c r="AP130" s="193"/>
      <c r="AQ130" s="193"/>
      <c r="AR130" s="193"/>
      <c r="AS130" s="187"/>
      <c r="AT130" s="187"/>
      <c r="AU130" s="187"/>
      <c r="AV130" s="187"/>
      <c r="AW130" s="187"/>
      <c r="AX130" s="187"/>
      <c r="AY130" s="187"/>
      <c r="AZ130" s="187"/>
      <c r="BA130" s="187"/>
      <c r="BB130" s="187"/>
      <c r="BC130" s="187"/>
      <c r="BD130" s="187"/>
      <c r="BE130" s="187"/>
      <c r="BF130" s="187"/>
      <c r="BG130" s="187"/>
      <c r="BH130" s="187"/>
      <c r="BI130" s="187"/>
      <c r="BJ130" s="187"/>
      <c r="BK130" s="187"/>
      <c r="BL130" s="187"/>
      <c r="BM130" s="187"/>
      <c r="BN130" s="187"/>
      <c r="BO130" s="187"/>
      <c r="BP130" s="187"/>
      <c r="BQ130" s="187"/>
      <c r="BR130" s="187"/>
      <c r="BS130" s="187"/>
      <c r="BT130" s="187"/>
      <c r="BU130" s="187"/>
      <c r="BV130" s="187"/>
      <c r="BW130" s="187"/>
      <c r="BX130" s="187"/>
      <c r="BY130" s="187"/>
      <c r="BZ130" s="187"/>
      <c r="CA130" s="187"/>
      <c r="CB130" s="187"/>
      <c r="CC130" s="187"/>
      <c r="CD130" s="187"/>
    </row>
    <row r="131" spans="2:82" s="188" customFormat="1" ht="10.5" customHeight="1" hidden="1">
      <c r="B131" s="47">
        <v>4</v>
      </c>
      <c r="C131" s="187" t="s">
        <v>228</v>
      </c>
      <c r="D131" s="187"/>
      <c r="E131" s="47" t="e">
        <f t="shared" si="50"/>
        <v>#N/A</v>
      </c>
      <c r="F131" s="47" t="e">
        <f t="shared" si="50"/>
        <v>#N/A</v>
      </c>
      <c r="G131" s="47" t="e">
        <f t="shared" si="50"/>
        <v>#N/A</v>
      </c>
      <c r="H131" s="237" t="e">
        <f t="shared" si="51"/>
        <v>#N/A</v>
      </c>
      <c r="I131" s="237" t="e">
        <f t="shared" si="52"/>
        <v>#N/A</v>
      </c>
      <c r="J131" s="187"/>
      <c r="K131" s="187"/>
      <c r="L131" s="187"/>
      <c r="M131" s="187"/>
      <c r="N131" s="187"/>
      <c r="O131" s="187"/>
      <c r="P131" s="187"/>
      <c r="Q131" s="187"/>
      <c r="R131" s="187"/>
      <c r="S131" s="187"/>
      <c r="T131" s="187"/>
      <c r="U131" s="187"/>
      <c r="V131" s="187"/>
      <c r="W131" s="187"/>
      <c r="X131" s="187"/>
      <c r="Y131" s="187"/>
      <c r="Z131" s="187"/>
      <c r="AA131" s="187"/>
      <c r="AB131" s="187"/>
      <c r="AC131" s="229">
        <v>4</v>
      </c>
      <c r="AD131" s="229" t="e">
        <f t="shared" si="53"/>
        <v>#N/A</v>
      </c>
      <c r="AE131" s="230" t="e">
        <f t="shared" si="53"/>
        <v>#N/A</v>
      </c>
      <c r="AF131" s="207" t="e">
        <f t="shared" si="54"/>
        <v>#N/A</v>
      </c>
      <c r="AG131" s="47" t="e">
        <f t="shared" si="54"/>
        <v>#N/A</v>
      </c>
      <c r="AH131" s="196" t="e">
        <f t="shared" si="55"/>
        <v>#N/A</v>
      </c>
      <c r="AI131" s="239" t="e">
        <f t="shared" si="57"/>
        <v>#N/A</v>
      </c>
      <c r="AJ131" s="225" t="e">
        <f t="shared" si="58"/>
        <v>#N/A</v>
      </c>
      <c r="AK131" s="226" t="e">
        <f t="shared" si="59"/>
        <v>#N/A</v>
      </c>
      <c r="AL131" s="240" t="e">
        <f t="shared" si="60"/>
        <v>#N/A</v>
      </c>
      <c r="AM131" s="240" t="e">
        <f t="shared" si="56"/>
        <v>#N/A</v>
      </c>
      <c r="AN131" s="240" t="e">
        <f t="shared" si="61"/>
        <v>#N/A</v>
      </c>
      <c r="AO131" s="193"/>
      <c r="AP131" s="193"/>
      <c r="AQ131" s="193"/>
      <c r="AR131" s="193"/>
      <c r="AS131" s="187"/>
      <c r="AT131" s="187"/>
      <c r="AU131" s="187"/>
      <c r="AV131" s="187"/>
      <c r="AW131" s="187"/>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7"/>
      <c r="BT131" s="187"/>
      <c r="BU131" s="187"/>
      <c r="BV131" s="187"/>
      <c r="BW131" s="187"/>
      <c r="BX131" s="187"/>
      <c r="BY131" s="187"/>
      <c r="BZ131" s="187"/>
      <c r="CA131" s="187"/>
      <c r="CB131" s="187"/>
      <c r="CC131" s="187"/>
      <c r="CD131" s="187"/>
    </row>
    <row r="132" spans="2:82" s="188" customFormat="1" ht="10.5" customHeight="1" hidden="1">
      <c r="B132" s="47">
        <v>5</v>
      </c>
      <c r="C132" s="187" t="s">
        <v>229</v>
      </c>
      <c r="D132" s="187"/>
      <c r="E132" s="47" t="e">
        <f t="shared" si="50"/>
        <v>#N/A</v>
      </c>
      <c r="F132" s="47" t="e">
        <f t="shared" si="50"/>
        <v>#N/A</v>
      </c>
      <c r="G132" s="47" t="e">
        <f t="shared" si="50"/>
        <v>#N/A</v>
      </c>
      <c r="H132" s="237" t="e">
        <f t="shared" si="51"/>
        <v>#N/A</v>
      </c>
      <c r="I132" s="237" t="e">
        <f t="shared" si="52"/>
        <v>#N/A</v>
      </c>
      <c r="J132" s="187"/>
      <c r="K132" s="187"/>
      <c r="L132" s="187"/>
      <c r="M132" s="187"/>
      <c r="N132" s="187"/>
      <c r="O132" s="187"/>
      <c r="P132" s="187"/>
      <c r="Q132" s="187"/>
      <c r="R132" s="187"/>
      <c r="S132" s="187"/>
      <c r="T132" s="187"/>
      <c r="U132" s="187"/>
      <c r="V132" s="187"/>
      <c r="W132" s="187"/>
      <c r="X132" s="187"/>
      <c r="Y132" s="187"/>
      <c r="Z132" s="187"/>
      <c r="AA132" s="187"/>
      <c r="AB132" s="187"/>
      <c r="AC132" s="229">
        <v>5</v>
      </c>
      <c r="AD132" s="229" t="e">
        <f t="shared" si="53"/>
        <v>#N/A</v>
      </c>
      <c r="AE132" s="230" t="e">
        <f t="shared" si="53"/>
        <v>#N/A</v>
      </c>
      <c r="AF132" s="207" t="e">
        <f t="shared" si="54"/>
        <v>#N/A</v>
      </c>
      <c r="AG132" s="47" t="e">
        <f t="shared" si="54"/>
        <v>#N/A</v>
      </c>
      <c r="AH132" s="196" t="e">
        <f t="shared" si="55"/>
        <v>#N/A</v>
      </c>
      <c r="AI132" s="239" t="e">
        <f t="shared" si="57"/>
        <v>#N/A</v>
      </c>
      <c r="AJ132" s="225" t="e">
        <f t="shared" si="58"/>
        <v>#N/A</v>
      </c>
      <c r="AK132" s="226" t="e">
        <f t="shared" si="59"/>
        <v>#N/A</v>
      </c>
      <c r="AL132" s="240" t="e">
        <f t="shared" si="60"/>
        <v>#N/A</v>
      </c>
      <c r="AM132" s="240" t="e">
        <f t="shared" si="56"/>
        <v>#N/A</v>
      </c>
      <c r="AN132" s="240" t="e">
        <f t="shared" si="61"/>
        <v>#N/A</v>
      </c>
      <c r="AO132" s="193"/>
      <c r="AP132" s="193"/>
      <c r="AQ132" s="193"/>
      <c r="AR132" s="193"/>
      <c r="AS132" s="187"/>
      <c r="AT132" s="187"/>
      <c r="AU132" s="187"/>
      <c r="AV132" s="187"/>
      <c r="AW132" s="187"/>
      <c r="AX132" s="187"/>
      <c r="AY132" s="187"/>
      <c r="AZ132" s="187"/>
      <c r="BA132" s="187"/>
      <c r="BB132" s="187"/>
      <c r="BC132" s="187"/>
      <c r="BD132" s="187"/>
      <c r="BE132" s="187"/>
      <c r="BF132" s="187"/>
      <c r="BG132" s="187"/>
      <c r="BH132" s="187"/>
      <c r="BI132" s="187"/>
      <c r="BJ132" s="187"/>
      <c r="BK132" s="187"/>
      <c r="BL132" s="187"/>
      <c r="BM132" s="187"/>
      <c r="BN132" s="187"/>
      <c r="BO132" s="187"/>
      <c r="BP132" s="187"/>
      <c r="BQ132" s="187"/>
      <c r="BR132" s="187"/>
      <c r="BS132" s="187"/>
      <c r="BT132" s="187"/>
      <c r="BU132" s="187"/>
      <c r="BV132" s="187"/>
      <c r="BW132" s="187"/>
      <c r="BX132" s="187"/>
      <c r="BY132" s="187"/>
      <c r="BZ132" s="187"/>
      <c r="CA132" s="187"/>
      <c r="CB132" s="187"/>
      <c r="CC132" s="187"/>
      <c r="CD132" s="187"/>
    </row>
    <row r="133" spans="2:82" s="188" customFormat="1" ht="10.5" customHeight="1" hidden="1">
      <c r="B133" s="47">
        <v>6</v>
      </c>
      <c r="C133" s="187" t="s">
        <v>230</v>
      </c>
      <c r="D133" s="187"/>
      <c r="E133" s="47" t="e">
        <f t="shared" si="50"/>
        <v>#N/A</v>
      </c>
      <c r="F133" s="47" t="e">
        <f t="shared" si="50"/>
        <v>#N/A</v>
      </c>
      <c r="G133" s="47" t="e">
        <f t="shared" si="50"/>
        <v>#N/A</v>
      </c>
      <c r="H133" s="237" t="e">
        <f t="shared" si="51"/>
        <v>#N/A</v>
      </c>
      <c r="I133" s="237" t="e">
        <f t="shared" si="52"/>
        <v>#N/A</v>
      </c>
      <c r="J133" s="187"/>
      <c r="K133" s="187"/>
      <c r="L133" s="187"/>
      <c r="M133" s="187"/>
      <c r="N133" s="187"/>
      <c r="O133" s="187"/>
      <c r="P133" s="187"/>
      <c r="Q133" s="187"/>
      <c r="R133" s="187"/>
      <c r="S133" s="187"/>
      <c r="T133" s="187"/>
      <c r="U133" s="187"/>
      <c r="V133" s="187"/>
      <c r="W133" s="187"/>
      <c r="X133" s="187"/>
      <c r="Y133" s="187"/>
      <c r="Z133" s="187"/>
      <c r="AA133" s="187"/>
      <c r="AB133" s="187"/>
      <c r="AC133" s="229">
        <v>6</v>
      </c>
      <c r="AD133" s="229" t="e">
        <f t="shared" si="53"/>
        <v>#N/A</v>
      </c>
      <c r="AE133" s="230" t="e">
        <f t="shared" si="53"/>
        <v>#N/A</v>
      </c>
      <c r="AF133" s="207" t="e">
        <f t="shared" si="54"/>
        <v>#N/A</v>
      </c>
      <c r="AG133" s="47" t="e">
        <f t="shared" si="54"/>
        <v>#N/A</v>
      </c>
      <c r="AH133" s="196" t="e">
        <f t="shared" si="55"/>
        <v>#N/A</v>
      </c>
      <c r="AI133" s="239" t="e">
        <f t="shared" si="57"/>
        <v>#N/A</v>
      </c>
      <c r="AJ133" s="225" t="e">
        <f t="shared" si="58"/>
        <v>#N/A</v>
      </c>
      <c r="AK133" s="226" t="e">
        <f t="shared" si="59"/>
        <v>#N/A</v>
      </c>
      <c r="AL133" s="240" t="e">
        <f t="shared" si="60"/>
        <v>#N/A</v>
      </c>
      <c r="AM133" s="240" t="e">
        <f t="shared" si="56"/>
        <v>#N/A</v>
      </c>
      <c r="AN133" s="240" t="e">
        <f t="shared" si="61"/>
        <v>#N/A</v>
      </c>
      <c r="AO133" s="193"/>
      <c r="AP133" s="193"/>
      <c r="AQ133" s="193"/>
      <c r="AR133" s="193"/>
      <c r="AS133" s="187"/>
      <c r="AT133" s="187"/>
      <c r="AU133" s="187"/>
      <c r="AV133" s="187"/>
      <c r="AW133" s="187"/>
      <c r="AX133" s="187"/>
      <c r="AY133" s="187"/>
      <c r="AZ133" s="187"/>
      <c r="BA133" s="187"/>
      <c r="BB133" s="187"/>
      <c r="BC133" s="187"/>
      <c r="BD133" s="187"/>
      <c r="BE133" s="187"/>
      <c r="BF133" s="187"/>
      <c r="BG133" s="187"/>
      <c r="BH133" s="187"/>
      <c r="BI133" s="187"/>
      <c r="BJ133" s="187"/>
      <c r="BK133" s="187"/>
      <c r="BL133" s="187"/>
      <c r="BM133" s="187"/>
      <c r="BN133" s="187"/>
      <c r="BO133" s="187"/>
      <c r="BP133" s="187"/>
      <c r="BQ133" s="187"/>
      <c r="BR133" s="187"/>
      <c r="BS133" s="187"/>
      <c r="BT133" s="187"/>
      <c r="BU133" s="187"/>
      <c r="BV133" s="187"/>
      <c r="BW133" s="187"/>
      <c r="BX133" s="187"/>
      <c r="BY133" s="187"/>
      <c r="BZ133" s="187"/>
      <c r="CA133" s="187"/>
      <c r="CB133" s="187"/>
      <c r="CC133" s="187"/>
      <c r="CD133" s="187"/>
    </row>
    <row r="134" spans="2:82" s="188" customFormat="1" ht="10.5" customHeight="1" hidden="1">
      <c r="B134" s="47">
        <v>7</v>
      </c>
      <c r="C134" s="187" t="s">
        <v>231</v>
      </c>
      <c r="D134" s="187"/>
      <c r="E134" s="47" t="e">
        <f t="shared" si="50"/>
        <v>#N/A</v>
      </c>
      <c r="F134" s="47" t="e">
        <f t="shared" si="50"/>
        <v>#N/A</v>
      </c>
      <c r="G134" s="47" t="e">
        <f t="shared" si="50"/>
        <v>#N/A</v>
      </c>
      <c r="H134" s="237" t="e">
        <f t="shared" si="51"/>
        <v>#N/A</v>
      </c>
      <c r="I134" s="237" t="e">
        <f t="shared" si="52"/>
        <v>#N/A</v>
      </c>
      <c r="J134" s="193"/>
      <c r="K134" s="193"/>
      <c r="L134" s="193"/>
      <c r="M134" s="187"/>
      <c r="N134" s="187"/>
      <c r="O134" s="187"/>
      <c r="P134" s="187"/>
      <c r="Q134" s="187"/>
      <c r="R134" s="187"/>
      <c r="S134" s="187"/>
      <c r="T134" s="187"/>
      <c r="U134" s="187"/>
      <c r="V134" s="187"/>
      <c r="W134" s="187"/>
      <c r="X134" s="187"/>
      <c r="Y134" s="187"/>
      <c r="Z134" s="187"/>
      <c r="AA134" s="187"/>
      <c r="AB134" s="187"/>
      <c r="AC134" s="241">
        <v>7</v>
      </c>
      <c r="AD134" s="241" t="e">
        <f t="shared" si="53"/>
        <v>#N/A</v>
      </c>
      <c r="AE134" s="242" t="e">
        <f t="shared" si="53"/>
        <v>#N/A</v>
      </c>
      <c r="AF134" s="243" t="e">
        <f t="shared" si="54"/>
        <v>#N/A</v>
      </c>
      <c r="AG134" s="244" t="e">
        <f t="shared" si="54"/>
        <v>#N/A</v>
      </c>
      <c r="AH134" s="245" t="e">
        <f t="shared" si="55"/>
        <v>#N/A</v>
      </c>
      <c r="AI134" s="239" t="e">
        <f t="shared" si="57"/>
        <v>#N/A</v>
      </c>
      <c r="AJ134" s="225" t="e">
        <f t="shared" si="58"/>
        <v>#N/A</v>
      </c>
      <c r="AK134" s="226" t="e">
        <f t="shared" si="59"/>
        <v>#N/A</v>
      </c>
      <c r="AL134" s="246" t="e">
        <f t="shared" si="60"/>
        <v>#N/A</v>
      </c>
      <c r="AM134" s="246" t="e">
        <f t="shared" si="56"/>
        <v>#N/A</v>
      </c>
      <c r="AN134" s="246" t="e">
        <f t="shared" si="61"/>
        <v>#N/A</v>
      </c>
      <c r="AO134" s="193"/>
      <c r="AP134" s="193"/>
      <c r="AQ134" s="193"/>
      <c r="AR134" s="193"/>
      <c r="AS134" s="187"/>
      <c r="AT134" s="187"/>
      <c r="AU134" s="187"/>
      <c r="AV134" s="187"/>
      <c r="AW134" s="187"/>
      <c r="AX134" s="187"/>
      <c r="AY134" s="187"/>
      <c r="AZ134" s="187"/>
      <c r="BA134" s="187"/>
      <c r="BB134" s="187"/>
      <c r="BC134" s="187"/>
      <c r="BD134" s="187"/>
      <c r="BE134" s="187"/>
      <c r="BF134" s="187"/>
      <c r="BG134" s="187"/>
      <c r="BH134" s="187"/>
      <c r="BI134" s="187"/>
      <c r="BJ134" s="187"/>
      <c r="BK134" s="187"/>
      <c r="BL134" s="187"/>
      <c r="BM134" s="187"/>
      <c r="BN134" s="187"/>
      <c r="BO134" s="187"/>
      <c r="BP134" s="187"/>
      <c r="BQ134" s="187"/>
      <c r="BR134" s="187"/>
      <c r="BS134" s="187"/>
      <c r="BT134" s="187"/>
      <c r="BU134" s="187"/>
      <c r="BV134" s="187"/>
      <c r="BW134" s="187"/>
      <c r="BX134" s="187"/>
      <c r="BY134" s="187"/>
      <c r="BZ134" s="187"/>
      <c r="CA134" s="187"/>
      <c r="CB134" s="187"/>
      <c r="CC134" s="187"/>
      <c r="CD134" s="187"/>
    </row>
    <row r="135" spans="2:82" s="188" customFormat="1" ht="10.5" customHeight="1" hidden="1">
      <c r="B135" s="47">
        <v>8</v>
      </c>
      <c r="C135" s="187" t="s">
        <v>232</v>
      </c>
      <c r="D135" s="187"/>
      <c r="E135" s="47" t="e">
        <f t="shared" si="50"/>
        <v>#N/A</v>
      </c>
      <c r="F135" s="47" t="e">
        <f t="shared" si="50"/>
        <v>#N/A</v>
      </c>
      <c r="G135" s="47" t="e">
        <f t="shared" si="50"/>
        <v>#N/A</v>
      </c>
      <c r="H135" s="237" t="e">
        <f t="shared" si="51"/>
        <v>#N/A</v>
      </c>
      <c r="I135" s="237" t="e">
        <f t="shared" si="52"/>
        <v>#N/A</v>
      </c>
      <c r="J135" s="193"/>
      <c r="K135" s="193"/>
      <c r="L135" s="193"/>
      <c r="M135" s="187"/>
      <c r="N135" s="187"/>
      <c r="O135" s="187"/>
      <c r="P135" s="187"/>
      <c r="Q135" s="187"/>
      <c r="R135" s="187"/>
      <c r="S135" s="187"/>
      <c r="T135" s="187"/>
      <c r="U135" s="187"/>
      <c r="V135" s="187"/>
      <c r="W135" s="187"/>
      <c r="X135" s="187"/>
      <c r="Y135" s="187"/>
      <c r="Z135" s="187"/>
      <c r="AA135" s="187"/>
      <c r="AB135" s="187"/>
      <c r="AC135" s="247">
        <v>8</v>
      </c>
      <c r="AD135" s="241" t="e">
        <f t="shared" si="53"/>
        <v>#N/A</v>
      </c>
      <c r="AE135" s="242" t="e">
        <f t="shared" si="53"/>
        <v>#N/A</v>
      </c>
      <c r="AF135" s="243" t="e">
        <f t="shared" si="54"/>
        <v>#N/A</v>
      </c>
      <c r="AG135" s="244" t="e">
        <f t="shared" si="54"/>
        <v>#N/A</v>
      </c>
      <c r="AH135" s="245" t="e">
        <f>G135</f>
        <v>#N/A</v>
      </c>
      <c r="AI135" s="239" t="e">
        <f>VLOOKUP(AD135,$B$73:$H$92,6)</f>
        <v>#N/A</v>
      </c>
      <c r="AJ135" s="225" t="e">
        <f>IF(AI135="","",LEFT(ASC(AI135),FIND(" ",ASC(AI135),1)-1))</f>
        <v>#N/A</v>
      </c>
      <c r="AK135" s="226" t="e">
        <f>IF(AI135="","",MID(AI135,FIND(" ",ASC(AI135))+1,LEN(AI135)-FIND(" ",ASC(AI135))))</f>
        <v>#N/A</v>
      </c>
      <c r="AL135" s="246" t="e">
        <f>AF135&amp;" "&amp;AG135</f>
        <v>#N/A</v>
      </c>
      <c r="AM135" s="246" t="e">
        <f t="shared" si="56"/>
        <v>#N/A</v>
      </c>
      <c r="AN135" s="246" t="e">
        <f>VLOOKUP(AD135,$B$73:$H$92,7)</f>
        <v>#N/A</v>
      </c>
      <c r="AO135" s="193"/>
      <c r="AP135" s="193"/>
      <c r="AQ135" s="193"/>
      <c r="AR135" s="193"/>
      <c r="AS135" s="187"/>
      <c r="AT135" s="187"/>
      <c r="AU135" s="187"/>
      <c r="AV135" s="187"/>
      <c r="AW135" s="187"/>
      <c r="AX135" s="187"/>
      <c r="AY135" s="187"/>
      <c r="AZ135" s="187"/>
      <c r="BA135" s="187"/>
      <c r="BB135" s="187"/>
      <c r="BC135" s="187"/>
      <c r="BD135" s="187"/>
      <c r="BE135" s="187"/>
      <c r="BF135" s="187"/>
      <c r="BG135" s="187"/>
      <c r="BH135" s="187"/>
      <c r="BI135" s="187"/>
      <c r="BJ135" s="187"/>
      <c r="BK135" s="187"/>
      <c r="BL135" s="187"/>
      <c r="BM135" s="187"/>
      <c r="BN135" s="187"/>
      <c r="BO135" s="187"/>
      <c r="BP135" s="187"/>
      <c r="BQ135" s="187"/>
      <c r="BR135" s="187"/>
      <c r="BS135" s="187"/>
      <c r="BT135" s="187"/>
      <c r="BU135" s="187"/>
      <c r="BV135" s="187"/>
      <c r="BW135" s="187"/>
      <c r="BX135" s="187"/>
      <c r="BY135" s="187"/>
      <c r="BZ135" s="187"/>
      <c r="CA135" s="187"/>
      <c r="CB135" s="187"/>
      <c r="CC135" s="187"/>
      <c r="CD135" s="187"/>
    </row>
    <row r="136" spans="2:82" s="188" customFormat="1" ht="10.5" customHeight="1" hidden="1">
      <c r="B136" s="47">
        <v>9</v>
      </c>
      <c r="C136" s="187" t="s">
        <v>233</v>
      </c>
      <c r="D136" s="187"/>
      <c r="E136" s="47" t="e">
        <f t="shared" si="50"/>
        <v>#N/A</v>
      </c>
      <c r="F136" s="47" t="e">
        <f t="shared" si="50"/>
        <v>#N/A</v>
      </c>
      <c r="G136" s="47" t="e">
        <f t="shared" si="50"/>
        <v>#N/A</v>
      </c>
      <c r="H136" s="237" t="e">
        <f t="shared" si="51"/>
        <v>#N/A</v>
      </c>
      <c r="I136" s="237" t="e">
        <f t="shared" si="52"/>
        <v>#N/A</v>
      </c>
      <c r="J136" s="193"/>
      <c r="K136" s="193"/>
      <c r="L136" s="193"/>
      <c r="M136" s="187"/>
      <c r="N136" s="187"/>
      <c r="O136" s="187"/>
      <c r="P136" s="187"/>
      <c r="Q136" s="187"/>
      <c r="R136" s="187"/>
      <c r="S136" s="187"/>
      <c r="T136" s="187"/>
      <c r="U136" s="187"/>
      <c r="V136" s="187"/>
      <c r="W136" s="187"/>
      <c r="X136" s="187"/>
      <c r="Y136" s="187"/>
      <c r="Z136" s="187"/>
      <c r="AA136" s="187"/>
      <c r="AB136" s="187"/>
      <c r="AC136" s="247">
        <v>9</v>
      </c>
      <c r="AD136" s="241" t="e">
        <f t="shared" si="53"/>
        <v>#N/A</v>
      </c>
      <c r="AE136" s="242" t="e">
        <f t="shared" si="53"/>
        <v>#N/A</v>
      </c>
      <c r="AF136" s="243" t="e">
        <f t="shared" si="54"/>
        <v>#N/A</v>
      </c>
      <c r="AG136" s="244" t="e">
        <f t="shared" si="54"/>
        <v>#N/A</v>
      </c>
      <c r="AH136" s="245" t="e">
        <f>G136</f>
        <v>#N/A</v>
      </c>
      <c r="AI136" s="239" t="e">
        <f>VLOOKUP(AD136,$B$73:$H$92,6)</f>
        <v>#N/A</v>
      </c>
      <c r="AJ136" s="225" t="e">
        <f>IF(AI136="","",LEFT(ASC(AI136),FIND(" ",ASC(AI136),1)-1))</f>
        <v>#N/A</v>
      </c>
      <c r="AK136" s="226" t="e">
        <f>IF(AI136="","",MID(AI136,FIND(" ",ASC(AI136))+1,LEN(AI136)-FIND(" ",ASC(AI136))))</f>
        <v>#N/A</v>
      </c>
      <c r="AL136" s="246" t="e">
        <f>AF136&amp;" "&amp;AG136</f>
        <v>#N/A</v>
      </c>
      <c r="AM136" s="246" t="e">
        <f t="shared" si="56"/>
        <v>#N/A</v>
      </c>
      <c r="AN136" s="246" t="e">
        <f>VLOOKUP(AD136,$B$73:$H$92,7)</f>
        <v>#N/A</v>
      </c>
      <c r="AO136" s="193"/>
      <c r="AP136" s="193"/>
      <c r="AQ136" s="193"/>
      <c r="AR136" s="193"/>
      <c r="AS136" s="187"/>
      <c r="AT136" s="187"/>
      <c r="AU136" s="187"/>
      <c r="AV136" s="187"/>
      <c r="AW136" s="187"/>
      <c r="AX136" s="187"/>
      <c r="AY136" s="187"/>
      <c r="AZ136" s="187"/>
      <c r="BA136" s="187"/>
      <c r="BB136" s="187"/>
      <c r="BC136" s="187"/>
      <c r="BD136" s="187"/>
      <c r="BE136" s="187"/>
      <c r="BF136" s="187"/>
      <c r="BG136" s="187"/>
      <c r="BH136" s="187"/>
      <c r="BI136" s="187"/>
      <c r="BJ136" s="187"/>
      <c r="BK136" s="187"/>
      <c r="BL136" s="187"/>
      <c r="BM136" s="187"/>
      <c r="BN136" s="187"/>
      <c r="BO136" s="187"/>
      <c r="BP136" s="187"/>
      <c r="BQ136" s="187"/>
      <c r="BR136" s="187"/>
      <c r="BS136" s="187"/>
      <c r="BT136" s="187"/>
      <c r="BU136" s="187"/>
      <c r="BV136" s="187"/>
      <c r="BW136" s="187"/>
      <c r="BX136" s="187"/>
      <c r="BY136" s="187"/>
      <c r="BZ136" s="187"/>
      <c r="CA136" s="187"/>
      <c r="CB136" s="187"/>
      <c r="CC136" s="187"/>
      <c r="CD136" s="187"/>
    </row>
    <row r="137" spans="2:82" s="188" customFormat="1" ht="10.5" customHeight="1" hidden="1" thickBot="1">
      <c r="B137" s="47">
        <v>10</v>
      </c>
      <c r="C137" s="187" t="s">
        <v>223</v>
      </c>
      <c r="D137" s="187"/>
      <c r="E137" s="47" t="e">
        <f t="shared" si="50"/>
        <v>#N/A</v>
      </c>
      <c r="F137" s="47" t="e">
        <f t="shared" si="50"/>
        <v>#N/A</v>
      </c>
      <c r="G137" s="47" t="e">
        <f t="shared" si="50"/>
        <v>#N/A</v>
      </c>
      <c r="H137" s="237" t="e">
        <f t="shared" si="51"/>
        <v>#N/A</v>
      </c>
      <c r="I137" s="237" t="e">
        <f t="shared" si="52"/>
        <v>#N/A</v>
      </c>
      <c r="J137" s="193"/>
      <c r="K137" s="193"/>
      <c r="L137" s="193"/>
      <c r="M137" s="187"/>
      <c r="N137" s="187"/>
      <c r="O137" s="187"/>
      <c r="P137" s="187"/>
      <c r="Q137" s="187"/>
      <c r="R137" s="187"/>
      <c r="S137" s="187"/>
      <c r="T137" s="187"/>
      <c r="U137" s="187"/>
      <c r="V137" s="187"/>
      <c r="W137" s="187"/>
      <c r="X137" s="187"/>
      <c r="Y137" s="187"/>
      <c r="Z137" s="187"/>
      <c r="AA137" s="187"/>
      <c r="AB137" s="187"/>
      <c r="AC137" s="247">
        <v>10</v>
      </c>
      <c r="AD137" s="241" t="e">
        <f t="shared" si="53"/>
        <v>#N/A</v>
      </c>
      <c r="AE137" s="242" t="e">
        <f t="shared" si="53"/>
        <v>#N/A</v>
      </c>
      <c r="AF137" s="243" t="e">
        <f t="shared" si="54"/>
        <v>#N/A</v>
      </c>
      <c r="AG137" s="244" t="e">
        <f t="shared" si="54"/>
        <v>#N/A</v>
      </c>
      <c r="AH137" s="245" t="e">
        <f>G137</f>
        <v>#N/A</v>
      </c>
      <c r="AI137" s="239" t="e">
        <f>VLOOKUP(AD137,$B$73:$H$92,6)</f>
        <v>#N/A</v>
      </c>
      <c r="AJ137" s="225" t="e">
        <f>IF(AI137="","",LEFT(ASC(AI137),FIND(" ",ASC(AI137),1)-1))</f>
        <v>#N/A</v>
      </c>
      <c r="AK137" s="226" t="e">
        <f>IF(AI137="","",MID(AI137,FIND(" ",ASC(AI137))+1,LEN(AI137)-FIND(" ",ASC(AI137))))</f>
        <v>#N/A</v>
      </c>
      <c r="AL137" s="246" t="e">
        <f>AF137&amp;" "&amp;AG137</f>
        <v>#N/A</v>
      </c>
      <c r="AM137" s="246" t="e">
        <f t="shared" si="56"/>
        <v>#N/A</v>
      </c>
      <c r="AN137" s="246" t="e">
        <f>VLOOKUP(AD137,$B$73:$H$92,7)</f>
        <v>#N/A</v>
      </c>
      <c r="AO137" s="193"/>
      <c r="AP137" s="193"/>
      <c r="AQ137" s="193"/>
      <c r="AR137" s="193"/>
      <c r="AS137" s="187"/>
      <c r="AT137" s="187"/>
      <c r="AU137" s="187"/>
      <c r="AV137" s="187"/>
      <c r="AW137" s="187"/>
      <c r="AX137" s="187"/>
      <c r="AY137" s="187"/>
      <c r="AZ137" s="187"/>
      <c r="BA137" s="187"/>
      <c r="BB137" s="187"/>
      <c r="BC137" s="187"/>
      <c r="BD137" s="187"/>
      <c r="BE137" s="187"/>
      <c r="BF137" s="187"/>
      <c r="BG137" s="187"/>
      <c r="BH137" s="187"/>
      <c r="BI137" s="187"/>
      <c r="BJ137" s="187"/>
      <c r="BK137" s="187"/>
      <c r="BL137" s="187"/>
      <c r="BM137" s="187"/>
      <c r="BN137" s="187"/>
      <c r="BO137" s="187"/>
      <c r="BP137" s="187"/>
      <c r="BQ137" s="187"/>
      <c r="BR137" s="187"/>
      <c r="BS137" s="187"/>
      <c r="BT137" s="187"/>
      <c r="BU137" s="187"/>
      <c r="BV137" s="187"/>
      <c r="BW137" s="187"/>
      <c r="BX137" s="187"/>
      <c r="BY137" s="187"/>
      <c r="BZ137" s="187"/>
      <c r="CA137" s="187"/>
      <c r="CB137" s="187"/>
      <c r="CC137" s="187"/>
      <c r="CD137" s="187"/>
    </row>
    <row r="138" spans="2:84" s="188" customFormat="1" ht="10.5" customHeight="1" hidden="1" thickBot="1" thickTop="1">
      <c r="B138" s="47" t="s">
        <v>149</v>
      </c>
      <c r="C138" s="187"/>
      <c r="D138" s="187"/>
      <c r="E138" s="47" t="s">
        <v>150</v>
      </c>
      <c r="F138" s="47" t="s">
        <v>57</v>
      </c>
      <c r="G138" s="47" t="s">
        <v>33</v>
      </c>
      <c r="H138" s="233" t="s">
        <v>94</v>
      </c>
      <c r="I138" s="233" t="s">
        <v>95</v>
      </c>
      <c r="J138" s="193"/>
      <c r="K138" s="193"/>
      <c r="L138" s="193"/>
      <c r="M138" s="193"/>
      <c r="N138" s="47" t="s">
        <v>151</v>
      </c>
      <c r="O138" s="47" t="s">
        <v>57</v>
      </c>
      <c r="P138" s="47" t="s">
        <v>33</v>
      </c>
      <c r="Q138" s="47" t="s">
        <v>94</v>
      </c>
      <c r="R138" s="47" t="s">
        <v>95</v>
      </c>
      <c r="S138" s="187"/>
      <c r="T138" s="187"/>
      <c r="U138" s="187"/>
      <c r="V138" s="187"/>
      <c r="W138" s="187"/>
      <c r="X138" s="187"/>
      <c r="Y138" s="187"/>
      <c r="Z138" s="187"/>
      <c r="AA138" s="187"/>
      <c r="AB138" s="187"/>
      <c r="AC138" s="209"/>
      <c r="AD138" s="248" t="s">
        <v>150</v>
      </c>
      <c r="AE138" s="210" t="s">
        <v>57</v>
      </c>
      <c r="AF138" s="249" t="s">
        <v>94</v>
      </c>
      <c r="AG138" s="250" t="s">
        <v>95</v>
      </c>
      <c r="AH138" s="251" t="s">
        <v>33</v>
      </c>
      <c r="AI138" s="252" t="s">
        <v>44</v>
      </c>
      <c r="AJ138" s="250" t="s">
        <v>104</v>
      </c>
      <c r="AK138" s="253" t="s">
        <v>105</v>
      </c>
      <c r="AL138" s="254" t="s">
        <v>144</v>
      </c>
      <c r="AM138" s="255" t="s">
        <v>145</v>
      </c>
      <c r="AN138" s="256" t="s">
        <v>151</v>
      </c>
      <c r="AO138" s="249" t="s">
        <v>57</v>
      </c>
      <c r="AP138" s="250" t="s">
        <v>94</v>
      </c>
      <c r="AQ138" s="250" t="s">
        <v>95</v>
      </c>
      <c r="AR138" s="250" t="s">
        <v>33</v>
      </c>
      <c r="AS138" s="250" t="s">
        <v>44</v>
      </c>
      <c r="AT138" s="250" t="s">
        <v>104</v>
      </c>
      <c r="AU138" s="253" t="s">
        <v>105</v>
      </c>
      <c r="AV138" s="257" t="s">
        <v>144</v>
      </c>
      <c r="AW138" s="255" t="s">
        <v>145</v>
      </c>
      <c r="AX138" s="257" t="s">
        <v>186</v>
      </c>
      <c r="AY138" s="255" t="s">
        <v>187</v>
      </c>
      <c r="AZ138" s="187"/>
      <c r="BA138" s="187"/>
      <c r="BB138" s="187"/>
      <c r="BC138" s="187"/>
      <c r="BD138" s="187"/>
      <c r="BE138" s="187"/>
      <c r="BF138" s="187"/>
      <c r="BG138" s="187"/>
      <c r="BH138" s="187"/>
      <c r="BI138" s="187"/>
      <c r="BJ138" s="187"/>
      <c r="BK138" s="187"/>
      <c r="BL138" s="187"/>
      <c r="BM138" s="187"/>
      <c r="BN138" s="187"/>
      <c r="BO138" s="187"/>
      <c r="BP138" s="187"/>
      <c r="BQ138" s="187"/>
      <c r="BR138" s="187"/>
      <c r="BS138" s="187"/>
      <c r="BT138" s="187"/>
      <c r="BU138" s="187"/>
      <c r="BV138" s="187"/>
      <c r="BW138" s="187"/>
      <c r="BX138" s="187"/>
      <c r="BY138" s="187"/>
      <c r="BZ138" s="187"/>
      <c r="CA138" s="187"/>
      <c r="CB138" s="187"/>
      <c r="CC138" s="187"/>
      <c r="CD138" s="187"/>
      <c r="CE138" s="187"/>
      <c r="CF138" s="187"/>
    </row>
    <row r="139" spans="2:84" s="188" customFormat="1" ht="10.5" customHeight="1" hidden="1">
      <c r="B139" s="47">
        <v>1</v>
      </c>
      <c r="C139" s="187"/>
      <c r="D139" s="187"/>
      <c r="E139" s="47" t="e">
        <f>AC95</f>
        <v>#N/A</v>
      </c>
      <c r="F139" s="47" t="e">
        <f>AE95</f>
        <v>#N/A</v>
      </c>
      <c r="G139" s="47" t="e">
        <f>AD95</f>
        <v>#N/A</v>
      </c>
      <c r="H139" s="237" t="e">
        <f>IF(F139="","",LEFT(ASC(F139),FIND(" ",ASC(F139),1)-1))</f>
        <v>#N/A</v>
      </c>
      <c r="I139" s="237" t="e">
        <f>IF(F139="","",MID(F139,FIND(" ",ASC(F139))+1,LEN(F139)-FIND(" ",ASC(F139))))</f>
        <v>#N/A</v>
      </c>
      <c r="J139" s="228"/>
      <c r="K139" s="228"/>
      <c r="L139" s="228"/>
      <c r="M139" s="228"/>
      <c r="N139" s="47" t="e">
        <f>AC96</f>
        <v>#N/A</v>
      </c>
      <c r="O139" s="47" t="e">
        <f>AE96</f>
        <v>#N/A</v>
      </c>
      <c r="P139" s="47" t="e">
        <f>AD96</f>
        <v>#N/A</v>
      </c>
      <c r="Q139" s="218" t="e">
        <f>IF(O139="","",LEFT(ASC(O139),FIND(" ",ASC(O139),1)-1))</f>
        <v>#N/A</v>
      </c>
      <c r="R139" s="218" t="e">
        <f>IF(O139="","",MID(O139,FIND(" ",ASC(O139))+1,LEN(O139)-FIND(" ",ASC(O139))))</f>
        <v>#N/A</v>
      </c>
      <c r="S139" s="205"/>
      <c r="T139" s="187"/>
      <c r="U139" s="187"/>
      <c r="V139" s="187"/>
      <c r="W139" s="187"/>
      <c r="X139" s="187"/>
      <c r="Y139" s="187"/>
      <c r="Z139" s="187"/>
      <c r="AA139" s="187"/>
      <c r="AB139" s="187"/>
      <c r="AC139" s="220">
        <v>1</v>
      </c>
      <c r="AD139" s="258" t="e">
        <f>E139</f>
        <v>#N/A</v>
      </c>
      <c r="AE139" s="221" t="e">
        <f>F139</f>
        <v>#N/A</v>
      </c>
      <c r="AF139" s="222" t="e">
        <f>H139</f>
        <v>#N/A</v>
      </c>
      <c r="AG139" s="206" t="e">
        <f>I139</f>
        <v>#N/A</v>
      </c>
      <c r="AH139" s="238" t="e">
        <f>G139</f>
        <v>#N/A</v>
      </c>
      <c r="AI139" s="239" t="e">
        <f>VLOOKUP(AD139,$B$73:$H$92,6)</f>
        <v>#N/A</v>
      </c>
      <c r="AJ139" s="225" t="e">
        <f>IF(AI139="","",LEFT(ASC(AI139),FIND(" ",ASC(AI139),1)-1))</f>
        <v>#N/A</v>
      </c>
      <c r="AK139" s="226" t="e">
        <f>IF(AI139="","",MID(AI139,FIND(" ",ASC(AI139))+1,LEN(AI139)-FIND(" ",ASC(AI139))))</f>
        <v>#N/A</v>
      </c>
      <c r="AL139" s="259" t="e">
        <f>AF139&amp;" "&amp;AG139</f>
        <v>#N/A</v>
      </c>
      <c r="AM139" s="260" t="e">
        <f>AJ139&amp;" "&amp;AK139</f>
        <v>#N/A</v>
      </c>
      <c r="AN139" s="261" t="e">
        <f>N139</f>
        <v>#N/A</v>
      </c>
      <c r="AO139" s="262" t="e">
        <f>O139</f>
        <v>#N/A</v>
      </c>
      <c r="AP139" s="206" t="e">
        <f>Q139</f>
        <v>#N/A</v>
      </c>
      <c r="AQ139" s="206" t="e">
        <f>R139</f>
        <v>#N/A</v>
      </c>
      <c r="AR139" s="225" t="e">
        <f>P139</f>
        <v>#N/A</v>
      </c>
      <c r="AS139" s="263" t="e">
        <f>VLOOKUP(AN139,$B$73:$H$92,6)</f>
        <v>#N/A</v>
      </c>
      <c r="AT139" s="206" t="e">
        <f>IF(AS139="","",LEFT(ASC(AS139),FIND(" ",ASC(AS139),1)-1))</f>
        <v>#N/A</v>
      </c>
      <c r="AU139" s="264" t="e">
        <f>IF(AS139="","",MID(AS139,FIND(" ",ASC(AS139))+1,LEN(AS139)-FIND(" ",ASC(AS139))))</f>
        <v>#N/A</v>
      </c>
      <c r="AV139" s="265" t="e">
        <f>AP139&amp;" "&amp;AQ139</f>
        <v>#N/A</v>
      </c>
      <c r="AW139" s="266" t="e">
        <f>AT139&amp;" "&amp;AU139</f>
        <v>#N/A</v>
      </c>
      <c r="AX139" s="238" t="e">
        <f>VLOOKUP(AD139,$B$73:$H$92,7)</f>
        <v>#N/A</v>
      </c>
      <c r="AY139" s="267" t="e">
        <f>VLOOKUP(AN139,$B$73:$H$92,7)</f>
        <v>#N/A</v>
      </c>
      <c r="AZ139" s="187"/>
      <c r="BA139" s="187"/>
      <c r="BB139" s="187"/>
      <c r="BC139" s="187"/>
      <c r="BD139" s="187"/>
      <c r="BE139" s="187"/>
      <c r="BF139" s="187"/>
      <c r="BG139" s="187"/>
      <c r="BH139" s="187"/>
      <c r="BI139" s="187"/>
      <c r="BJ139" s="187"/>
      <c r="BK139" s="187"/>
      <c r="BL139" s="187"/>
      <c r="BM139" s="187"/>
      <c r="BN139" s="187"/>
      <c r="BO139" s="187"/>
      <c r="BP139" s="187"/>
      <c r="BQ139" s="187"/>
      <c r="BR139" s="187"/>
      <c r="BS139" s="187"/>
      <c r="BT139" s="187"/>
      <c r="BU139" s="187"/>
      <c r="BV139" s="187"/>
      <c r="BW139" s="187"/>
      <c r="BX139" s="187"/>
      <c r="BY139" s="187"/>
      <c r="BZ139" s="187"/>
      <c r="CA139" s="187"/>
      <c r="CB139" s="187"/>
      <c r="CC139" s="187"/>
      <c r="CD139" s="187"/>
      <c r="CE139" s="187"/>
      <c r="CF139" s="187"/>
    </row>
    <row r="140" spans="2:84" s="188" customFormat="1" ht="10.5" customHeight="1" hidden="1">
      <c r="B140" s="47">
        <v>2</v>
      </c>
      <c r="C140" s="187"/>
      <c r="D140" s="187"/>
      <c r="E140" s="47" t="e">
        <f>AC97</f>
        <v>#N/A</v>
      </c>
      <c r="F140" s="47" t="e">
        <f>AE97</f>
        <v>#N/A</v>
      </c>
      <c r="G140" s="47" t="e">
        <f>AD97</f>
        <v>#N/A</v>
      </c>
      <c r="H140" s="237" t="e">
        <f aca="true" t="shared" si="62" ref="H140:H145">IF(F140="","",LEFT(ASC(F140),FIND(" ",ASC(F140),1)-1))</f>
        <v>#N/A</v>
      </c>
      <c r="I140" s="237" t="e">
        <f aca="true" t="shared" si="63" ref="I140:I145">IF(F140="","",MID(F140,FIND(" ",ASC(F140))+1,LEN(F140)-FIND(" ",ASC(F140))))</f>
        <v>#N/A</v>
      </c>
      <c r="J140" s="205"/>
      <c r="K140" s="205"/>
      <c r="L140" s="205"/>
      <c r="M140" s="205"/>
      <c r="N140" s="47" t="e">
        <f>AC98</f>
        <v>#N/A</v>
      </c>
      <c r="O140" s="47" t="e">
        <f>AE98</f>
        <v>#N/A</v>
      </c>
      <c r="P140" s="47" t="e">
        <f>AD98</f>
        <v>#N/A</v>
      </c>
      <c r="Q140" s="218" t="e">
        <f aca="true" t="shared" si="64" ref="Q140:Q145">IF(O140="","",LEFT(ASC(O140),FIND(" ",ASC(O140),1)-1))</f>
        <v>#N/A</v>
      </c>
      <c r="R140" s="218" t="e">
        <f aca="true" t="shared" si="65" ref="R140:R145">IF(O140="","",MID(O140,FIND(" ",ASC(O140))+1,LEN(O140)-FIND(" ",ASC(O140))))</f>
        <v>#N/A</v>
      </c>
      <c r="S140" s="205"/>
      <c r="T140" s="187"/>
      <c r="U140" s="187"/>
      <c r="V140" s="187"/>
      <c r="W140" s="187"/>
      <c r="X140" s="187"/>
      <c r="Y140" s="187"/>
      <c r="Z140" s="187"/>
      <c r="AA140" s="187"/>
      <c r="AB140" s="187"/>
      <c r="AC140" s="229">
        <v>2</v>
      </c>
      <c r="AD140" s="268" t="e">
        <f aca="true" t="shared" si="66" ref="AD140:AE148">E140</f>
        <v>#N/A</v>
      </c>
      <c r="AE140" s="230" t="e">
        <f t="shared" si="66"/>
        <v>#N/A</v>
      </c>
      <c r="AF140" s="207" t="e">
        <f aca="true" t="shared" si="67" ref="AF140:AG148">H140</f>
        <v>#N/A</v>
      </c>
      <c r="AG140" s="47" t="e">
        <f t="shared" si="67"/>
        <v>#N/A</v>
      </c>
      <c r="AH140" s="196" t="e">
        <f aca="true" t="shared" si="68" ref="AH140:AH145">G140</f>
        <v>#N/A</v>
      </c>
      <c r="AI140" s="239" t="e">
        <f aca="true" t="shared" si="69" ref="AI140:AI145">VLOOKUP(AD140,$B$73:$H$92,6)</f>
        <v>#N/A</v>
      </c>
      <c r="AJ140" s="225" t="e">
        <f aca="true" t="shared" si="70" ref="AJ140:AJ145">IF(AI140="","",LEFT(ASC(AI140),FIND(" ",ASC(AI140),1)-1))</f>
        <v>#N/A</v>
      </c>
      <c r="AK140" s="226" t="e">
        <f aca="true" t="shared" si="71" ref="AK140:AK145">IF(AI140="","",MID(AI140,FIND(" ",ASC(AI140))+1,LEN(AI140)-FIND(" ",ASC(AI140))))</f>
        <v>#N/A</v>
      </c>
      <c r="AL140" s="269" t="e">
        <f t="shared" si="60"/>
        <v>#N/A</v>
      </c>
      <c r="AM140" s="270" t="e">
        <f aca="true" t="shared" si="72" ref="AM140:AM145">AJ140&amp;" "&amp;AK140</f>
        <v>#N/A</v>
      </c>
      <c r="AN140" s="261" t="e">
        <f aca="true" t="shared" si="73" ref="AN140:AO148">N140</f>
        <v>#N/A</v>
      </c>
      <c r="AO140" s="219" t="e">
        <f t="shared" si="73"/>
        <v>#N/A</v>
      </c>
      <c r="AP140" s="47" t="e">
        <f aca="true" t="shared" si="74" ref="AP140:AQ148">Q140</f>
        <v>#N/A</v>
      </c>
      <c r="AQ140" s="47" t="e">
        <f t="shared" si="74"/>
        <v>#N/A</v>
      </c>
      <c r="AR140" s="237" t="e">
        <f aca="true" t="shared" si="75" ref="AR140:AR145">P140</f>
        <v>#N/A</v>
      </c>
      <c r="AS140" s="263" t="e">
        <f aca="true" t="shared" si="76" ref="AS140:AS145">VLOOKUP(AN140,$B$73:$H$92,6)</f>
        <v>#N/A</v>
      </c>
      <c r="AT140" s="206" t="e">
        <f aca="true" t="shared" si="77" ref="AT140:AT145">IF(AS140="","",LEFT(ASC(AS140),FIND(" ",ASC(AS140),1)-1))</f>
        <v>#N/A</v>
      </c>
      <c r="AU140" s="264" t="e">
        <f aca="true" t="shared" si="78" ref="AU140:AU145">IF(AS140="","",MID(AS140,FIND(" ",ASC(AS140))+1,LEN(AS140)-FIND(" ",ASC(AS140))))</f>
        <v>#N/A</v>
      </c>
      <c r="AV140" s="189" t="e">
        <f aca="true" t="shared" si="79" ref="AV140:AV145">AP140&amp;" "&amp;AQ140</f>
        <v>#N/A</v>
      </c>
      <c r="AW140" s="271" t="e">
        <f aca="true" t="shared" si="80" ref="AW140:AW145">AT140&amp;" "&amp;AU140</f>
        <v>#N/A</v>
      </c>
      <c r="AX140" s="196" t="e">
        <f aca="true" t="shared" si="81" ref="AX140:AX145">VLOOKUP(AD140,$B$73:$H$92,7)</f>
        <v>#N/A</v>
      </c>
      <c r="AY140" s="272" t="e">
        <f aca="true" t="shared" si="82" ref="AY140:AY145">VLOOKUP(AN140,$B$73:$H$92,7)</f>
        <v>#N/A</v>
      </c>
      <c r="AZ140" s="187"/>
      <c r="BA140" s="187"/>
      <c r="BB140" s="187"/>
      <c r="BC140" s="187"/>
      <c r="BD140" s="187"/>
      <c r="BE140" s="187"/>
      <c r="BF140" s="187"/>
      <c r="BG140" s="187"/>
      <c r="BH140" s="187"/>
      <c r="BI140" s="187"/>
      <c r="BJ140" s="187"/>
      <c r="BK140" s="187"/>
      <c r="BL140" s="187"/>
      <c r="BM140" s="187"/>
      <c r="BN140" s="187"/>
      <c r="BO140" s="187"/>
      <c r="BP140" s="187"/>
      <c r="BQ140" s="187"/>
      <c r="BR140" s="187"/>
      <c r="BS140" s="187"/>
      <c r="BT140" s="187"/>
      <c r="BU140" s="187"/>
      <c r="BV140" s="187"/>
      <c r="BW140" s="187"/>
      <c r="BX140" s="187"/>
      <c r="BY140" s="187"/>
      <c r="BZ140" s="187"/>
      <c r="CA140" s="187"/>
      <c r="CB140" s="187"/>
      <c r="CC140" s="187"/>
      <c r="CD140" s="187"/>
      <c r="CE140" s="187"/>
      <c r="CF140" s="187"/>
    </row>
    <row r="141" spans="2:84" s="188" customFormat="1" ht="10.5" customHeight="1" hidden="1">
      <c r="B141" s="47">
        <v>3</v>
      </c>
      <c r="C141" s="187"/>
      <c r="D141" s="187"/>
      <c r="E141" s="47" t="e">
        <f>AC99</f>
        <v>#N/A</v>
      </c>
      <c r="F141" s="47" t="e">
        <f>AE99</f>
        <v>#N/A</v>
      </c>
      <c r="G141" s="47" t="e">
        <f>AD99</f>
        <v>#N/A</v>
      </c>
      <c r="H141" s="237" t="e">
        <f t="shared" si="62"/>
        <v>#N/A</v>
      </c>
      <c r="I141" s="237" t="e">
        <f t="shared" si="63"/>
        <v>#N/A</v>
      </c>
      <c r="J141" s="205"/>
      <c r="K141" s="205"/>
      <c r="L141" s="205"/>
      <c r="M141" s="205"/>
      <c r="N141" s="47" t="e">
        <f>AC100</f>
        <v>#N/A</v>
      </c>
      <c r="O141" s="47" t="e">
        <f>AE100</f>
        <v>#N/A</v>
      </c>
      <c r="P141" s="47" t="e">
        <f>AD100</f>
        <v>#N/A</v>
      </c>
      <c r="Q141" s="218" t="e">
        <f t="shared" si="64"/>
        <v>#N/A</v>
      </c>
      <c r="R141" s="218" t="e">
        <f t="shared" si="65"/>
        <v>#N/A</v>
      </c>
      <c r="S141" s="205"/>
      <c r="T141" s="187"/>
      <c r="U141" s="187"/>
      <c r="V141" s="187"/>
      <c r="W141" s="187"/>
      <c r="X141" s="187"/>
      <c r="Y141" s="187"/>
      <c r="Z141" s="187"/>
      <c r="AA141" s="187"/>
      <c r="AB141" s="187"/>
      <c r="AC141" s="229">
        <v>3</v>
      </c>
      <c r="AD141" s="268" t="e">
        <f t="shared" si="66"/>
        <v>#N/A</v>
      </c>
      <c r="AE141" s="230" t="e">
        <f t="shared" si="66"/>
        <v>#N/A</v>
      </c>
      <c r="AF141" s="207" t="e">
        <f t="shared" si="67"/>
        <v>#N/A</v>
      </c>
      <c r="AG141" s="47" t="e">
        <f t="shared" si="67"/>
        <v>#N/A</v>
      </c>
      <c r="AH141" s="196" t="e">
        <f t="shared" si="68"/>
        <v>#N/A</v>
      </c>
      <c r="AI141" s="239" t="e">
        <f t="shared" si="69"/>
        <v>#N/A</v>
      </c>
      <c r="AJ141" s="225" t="e">
        <f t="shared" si="70"/>
        <v>#N/A</v>
      </c>
      <c r="AK141" s="226" t="e">
        <f t="shared" si="71"/>
        <v>#N/A</v>
      </c>
      <c r="AL141" s="269" t="e">
        <f t="shared" si="60"/>
        <v>#N/A</v>
      </c>
      <c r="AM141" s="270" t="e">
        <f t="shared" si="72"/>
        <v>#N/A</v>
      </c>
      <c r="AN141" s="261" t="e">
        <f t="shared" si="73"/>
        <v>#N/A</v>
      </c>
      <c r="AO141" s="219" t="e">
        <f t="shared" si="73"/>
        <v>#N/A</v>
      </c>
      <c r="AP141" s="47" t="e">
        <f t="shared" si="74"/>
        <v>#N/A</v>
      </c>
      <c r="AQ141" s="47" t="e">
        <f t="shared" si="74"/>
        <v>#N/A</v>
      </c>
      <c r="AR141" s="237" t="e">
        <f t="shared" si="75"/>
        <v>#N/A</v>
      </c>
      <c r="AS141" s="263" t="e">
        <f t="shared" si="76"/>
        <v>#N/A</v>
      </c>
      <c r="AT141" s="206" t="e">
        <f t="shared" si="77"/>
        <v>#N/A</v>
      </c>
      <c r="AU141" s="264" t="e">
        <f t="shared" si="78"/>
        <v>#N/A</v>
      </c>
      <c r="AV141" s="189" t="e">
        <f t="shared" si="79"/>
        <v>#N/A</v>
      </c>
      <c r="AW141" s="271" t="e">
        <f t="shared" si="80"/>
        <v>#N/A</v>
      </c>
      <c r="AX141" s="196" t="e">
        <f t="shared" si="81"/>
        <v>#N/A</v>
      </c>
      <c r="AY141" s="272" t="e">
        <f t="shared" si="82"/>
        <v>#N/A</v>
      </c>
      <c r="AZ141" s="187"/>
      <c r="BA141" s="187"/>
      <c r="BB141" s="187"/>
      <c r="BC141" s="187"/>
      <c r="BD141" s="187"/>
      <c r="BE141" s="187"/>
      <c r="BF141" s="187"/>
      <c r="BG141" s="187"/>
      <c r="BH141" s="187"/>
      <c r="BI141" s="187"/>
      <c r="BJ141" s="187"/>
      <c r="BK141" s="187"/>
      <c r="BL141" s="187"/>
      <c r="BM141" s="187"/>
      <c r="BN141" s="187"/>
      <c r="BO141" s="187"/>
      <c r="BP141" s="187"/>
      <c r="BQ141" s="187"/>
      <c r="BR141" s="187"/>
      <c r="BS141" s="187"/>
      <c r="BT141" s="187"/>
      <c r="BU141" s="187"/>
      <c r="BV141" s="187"/>
      <c r="BW141" s="187"/>
      <c r="BX141" s="187"/>
      <c r="BY141" s="187"/>
      <c r="BZ141" s="187"/>
      <c r="CA141" s="187"/>
      <c r="CB141" s="187"/>
      <c r="CC141" s="187"/>
      <c r="CD141" s="187"/>
      <c r="CE141" s="187"/>
      <c r="CF141" s="187"/>
    </row>
    <row r="142" spans="2:84" s="188" customFormat="1" ht="10.5" customHeight="1" hidden="1">
      <c r="B142" s="47">
        <v>4</v>
      </c>
      <c r="C142" s="187"/>
      <c r="D142" s="187"/>
      <c r="E142" s="47" t="e">
        <f>AC101</f>
        <v>#N/A</v>
      </c>
      <c r="F142" s="47" t="e">
        <f>AE101</f>
        <v>#N/A</v>
      </c>
      <c r="G142" s="47" t="e">
        <f>AD101</f>
        <v>#N/A</v>
      </c>
      <c r="H142" s="237" t="e">
        <f t="shared" si="62"/>
        <v>#N/A</v>
      </c>
      <c r="I142" s="237" t="e">
        <f t="shared" si="63"/>
        <v>#N/A</v>
      </c>
      <c r="J142" s="205"/>
      <c r="K142" s="205"/>
      <c r="L142" s="205"/>
      <c r="M142" s="205"/>
      <c r="N142" s="47" t="e">
        <f>AC102</f>
        <v>#N/A</v>
      </c>
      <c r="O142" s="47" t="e">
        <f>AE102</f>
        <v>#N/A</v>
      </c>
      <c r="P142" s="47" t="e">
        <f>AD102</f>
        <v>#N/A</v>
      </c>
      <c r="Q142" s="218" t="e">
        <f t="shared" si="64"/>
        <v>#N/A</v>
      </c>
      <c r="R142" s="218" t="e">
        <f t="shared" si="65"/>
        <v>#N/A</v>
      </c>
      <c r="S142" s="205"/>
      <c r="T142" s="187"/>
      <c r="U142" s="187"/>
      <c r="V142" s="187"/>
      <c r="W142" s="187"/>
      <c r="X142" s="187"/>
      <c r="Y142" s="187"/>
      <c r="Z142" s="187"/>
      <c r="AA142" s="187"/>
      <c r="AB142" s="187"/>
      <c r="AC142" s="229">
        <v>4</v>
      </c>
      <c r="AD142" s="268" t="e">
        <f t="shared" si="66"/>
        <v>#N/A</v>
      </c>
      <c r="AE142" s="230" t="e">
        <f t="shared" si="66"/>
        <v>#N/A</v>
      </c>
      <c r="AF142" s="207" t="e">
        <f t="shared" si="67"/>
        <v>#N/A</v>
      </c>
      <c r="AG142" s="47" t="e">
        <f t="shared" si="67"/>
        <v>#N/A</v>
      </c>
      <c r="AH142" s="196" t="e">
        <f t="shared" si="68"/>
        <v>#N/A</v>
      </c>
      <c r="AI142" s="239" t="e">
        <f t="shared" si="69"/>
        <v>#N/A</v>
      </c>
      <c r="AJ142" s="225" t="e">
        <f t="shared" si="70"/>
        <v>#N/A</v>
      </c>
      <c r="AK142" s="226" t="e">
        <f t="shared" si="71"/>
        <v>#N/A</v>
      </c>
      <c r="AL142" s="269" t="e">
        <f t="shared" si="60"/>
        <v>#N/A</v>
      </c>
      <c r="AM142" s="270" t="e">
        <f t="shared" si="72"/>
        <v>#N/A</v>
      </c>
      <c r="AN142" s="261" t="e">
        <f t="shared" si="73"/>
        <v>#N/A</v>
      </c>
      <c r="AO142" s="219" t="e">
        <f t="shared" si="73"/>
        <v>#N/A</v>
      </c>
      <c r="AP142" s="47" t="e">
        <f t="shared" si="74"/>
        <v>#N/A</v>
      </c>
      <c r="AQ142" s="47" t="e">
        <f t="shared" si="74"/>
        <v>#N/A</v>
      </c>
      <c r="AR142" s="237" t="e">
        <f t="shared" si="75"/>
        <v>#N/A</v>
      </c>
      <c r="AS142" s="263" t="e">
        <f t="shared" si="76"/>
        <v>#N/A</v>
      </c>
      <c r="AT142" s="206" t="e">
        <f t="shared" si="77"/>
        <v>#N/A</v>
      </c>
      <c r="AU142" s="264" t="e">
        <f t="shared" si="78"/>
        <v>#N/A</v>
      </c>
      <c r="AV142" s="189" t="e">
        <f t="shared" si="79"/>
        <v>#N/A</v>
      </c>
      <c r="AW142" s="271" t="e">
        <f t="shared" si="80"/>
        <v>#N/A</v>
      </c>
      <c r="AX142" s="196" t="e">
        <f t="shared" si="81"/>
        <v>#N/A</v>
      </c>
      <c r="AY142" s="272" t="e">
        <f t="shared" si="82"/>
        <v>#N/A</v>
      </c>
      <c r="AZ142" s="187"/>
      <c r="BA142" s="187"/>
      <c r="BB142" s="187"/>
      <c r="BC142" s="187"/>
      <c r="BD142" s="187"/>
      <c r="BE142" s="187"/>
      <c r="BF142" s="187"/>
      <c r="BG142" s="187"/>
      <c r="BH142" s="187"/>
      <c r="BI142" s="187"/>
      <c r="BJ142" s="187"/>
      <c r="BK142" s="187"/>
      <c r="BL142" s="187"/>
      <c r="BM142" s="187"/>
      <c r="BN142" s="187"/>
      <c r="BO142" s="187"/>
      <c r="BP142" s="187"/>
      <c r="BQ142" s="187"/>
      <c r="BR142" s="187"/>
      <c r="BS142" s="187"/>
      <c r="BT142" s="187"/>
      <c r="BU142" s="187"/>
      <c r="BV142" s="187"/>
      <c r="BW142" s="187"/>
      <c r="BX142" s="187"/>
      <c r="BY142" s="187"/>
      <c r="BZ142" s="187"/>
      <c r="CA142" s="187"/>
      <c r="CB142" s="187"/>
      <c r="CC142" s="187"/>
      <c r="CD142" s="187"/>
      <c r="CE142" s="187"/>
      <c r="CF142" s="187"/>
    </row>
    <row r="143" spans="2:84" s="188" customFormat="1" ht="10.5" customHeight="1" hidden="1">
      <c r="B143" s="47">
        <v>5</v>
      </c>
      <c r="C143" s="187"/>
      <c r="D143" s="187"/>
      <c r="E143" s="47" t="e">
        <f>AC103</f>
        <v>#N/A</v>
      </c>
      <c r="F143" s="47" t="e">
        <f>AE103</f>
        <v>#N/A</v>
      </c>
      <c r="G143" s="47" t="e">
        <f>AD103</f>
        <v>#N/A</v>
      </c>
      <c r="H143" s="237" t="e">
        <f t="shared" si="62"/>
        <v>#N/A</v>
      </c>
      <c r="I143" s="237" t="e">
        <f t="shared" si="63"/>
        <v>#N/A</v>
      </c>
      <c r="J143" s="205"/>
      <c r="K143" s="205"/>
      <c r="L143" s="205"/>
      <c r="M143" s="205"/>
      <c r="N143" s="47" t="e">
        <f>AC104</f>
        <v>#N/A</v>
      </c>
      <c r="O143" s="47" t="e">
        <f>AE104</f>
        <v>#N/A</v>
      </c>
      <c r="P143" s="47" t="e">
        <f>AD104</f>
        <v>#N/A</v>
      </c>
      <c r="Q143" s="218" t="e">
        <f t="shared" si="64"/>
        <v>#N/A</v>
      </c>
      <c r="R143" s="218" t="e">
        <f t="shared" si="65"/>
        <v>#N/A</v>
      </c>
      <c r="S143" s="205"/>
      <c r="T143" s="187"/>
      <c r="U143" s="187"/>
      <c r="V143" s="187"/>
      <c r="W143" s="187"/>
      <c r="X143" s="187"/>
      <c r="Y143" s="187"/>
      <c r="Z143" s="187"/>
      <c r="AA143" s="187"/>
      <c r="AB143" s="187"/>
      <c r="AC143" s="229">
        <v>5</v>
      </c>
      <c r="AD143" s="268" t="e">
        <f t="shared" si="66"/>
        <v>#N/A</v>
      </c>
      <c r="AE143" s="230" t="e">
        <f t="shared" si="66"/>
        <v>#N/A</v>
      </c>
      <c r="AF143" s="207" t="e">
        <f t="shared" si="67"/>
        <v>#N/A</v>
      </c>
      <c r="AG143" s="47" t="e">
        <f t="shared" si="67"/>
        <v>#N/A</v>
      </c>
      <c r="AH143" s="196" t="e">
        <f t="shared" si="68"/>
        <v>#N/A</v>
      </c>
      <c r="AI143" s="239" t="e">
        <f t="shared" si="69"/>
        <v>#N/A</v>
      </c>
      <c r="AJ143" s="225" t="e">
        <f t="shared" si="70"/>
        <v>#N/A</v>
      </c>
      <c r="AK143" s="226" t="e">
        <f t="shared" si="71"/>
        <v>#N/A</v>
      </c>
      <c r="AL143" s="269" t="e">
        <f t="shared" si="60"/>
        <v>#N/A</v>
      </c>
      <c r="AM143" s="270" t="e">
        <f t="shared" si="72"/>
        <v>#N/A</v>
      </c>
      <c r="AN143" s="261" t="e">
        <f t="shared" si="73"/>
        <v>#N/A</v>
      </c>
      <c r="AO143" s="219" t="e">
        <f t="shared" si="73"/>
        <v>#N/A</v>
      </c>
      <c r="AP143" s="47" t="e">
        <f t="shared" si="74"/>
        <v>#N/A</v>
      </c>
      <c r="AQ143" s="47" t="e">
        <f t="shared" si="74"/>
        <v>#N/A</v>
      </c>
      <c r="AR143" s="237" t="e">
        <f t="shared" si="75"/>
        <v>#N/A</v>
      </c>
      <c r="AS143" s="263" t="e">
        <f t="shared" si="76"/>
        <v>#N/A</v>
      </c>
      <c r="AT143" s="206" t="e">
        <f t="shared" si="77"/>
        <v>#N/A</v>
      </c>
      <c r="AU143" s="264" t="e">
        <f t="shared" si="78"/>
        <v>#N/A</v>
      </c>
      <c r="AV143" s="189" t="e">
        <f t="shared" si="79"/>
        <v>#N/A</v>
      </c>
      <c r="AW143" s="271" t="e">
        <f t="shared" si="80"/>
        <v>#N/A</v>
      </c>
      <c r="AX143" s="196" t="e">
        <f t="shared" si="81"/>
        <v>#N/A</v>
      </c>
      <c r="AY143" s="272" t="e">
        <f t="shared" si="82"/>
        <v>#N/A</v>
      </c>
      <c r="AZ143" s="187"/>
      <c r="BA143" s="187"/>
      <c r="BB143" s="187"/>
      <c r="BC143" s="187"/>
      <c r="BD143" s="187"/>
      <c r="BE143" s="187"/>
      <c r="BF143" s="187"/>
      <c r="BG143" s="187"/>
      <c r="BH143" s="187"/>
      <c r="BI143" s="187"/>
      <c r="BJ143" s="187"/>
      <c r="BK143" s="187"/>
      <c r="BL143" s="187"/>
      <c r="BM143" s="187"/>
      <c r="BN143" s="187"/>
      <c r="BO143" s="187"/>
      <c r="BP143" s="187"/>
      <c r="BQ143" s="187"/>
      <c r="BR143" s="187"/>
      <c r="BS143" s="187"/>
      <c r="BT143" s="187"/>
      <c r="BU143" s="187"/>
      <c r="BV143" s="187"/>
      <c r="BW143" s="187"/>
      <c r="BX143" s="187"/>
      <c r="BY143" s="187"/>
      <c r="BZ143" s="187"/>
      <c r="CA143" s="187"/>
      <c r="CB143" s="187"/>
      <c r="CC143" s="187"/>
      <c r="CD143" s="187"/>
      <c r="CE143" s="187"/>
      <c r="CF143" s="187"/>
    </row>
    <row r="144" spans="2:84" s="188" customFormat="1" ht="10.5" customHeight="1" hidden="1">
      <c r="B144" s="47">
        <v>6</v>
      </c>
      <c r="C144" s="187"/>
      <c r="D144" s="187"/>
      <c r="E144" s="47" t="e">
        <f>AC105</f>
        <v>#N/A</v>
      </c>
      <c r="F144" s="47" t="e">
        <f>AE105</f>
        <v>#N/A</v>
      </c>
      <c r="G144" s="47" t="e">
        <f>AD105</f>
        <v>#N/A</v>
      </c>
      <c r="H144" s="237" t="e">
        <f t="shared" si="62"/>
        <v>#N/A</v>
      </c>
      <c r="I144" s="237" t="e">
        <f t="shared" si="63"/>
        <v>#N/A</v>
      </c>
      <c r="J144" s="205"/>
      <c r="K144" s="205"/>
      <c r="L144" s="205"/>
      <c r="M144" s="205"/>
      <c r="N144" s="47" t="e">
        <f>AC106</f>
        <v>#N/A</v>
      </c>
      <c r="O144" s="47" t="e">
        <f>AE106</f>
        <v>#N/A</v>
      </c>
      <c r="P144" s="47" t="e">
        <f>AD106</f>
        <v>#N/A</v>
      </c>
      <c r="Q144" s="218" t="e">
        <f t="shared" si="64"/>
        <v>#N/A</v>
      </c>
      <c r="R144" s="218" t="e">
        <f t="shared" si="65"/>
        <v>#N/A</v>
      </c>
      <c r="S144" s="205"/>
      <c r="T144" s="187"/>
      <c r="U144" s="187"/>
      <c r="V144" s="187"/>
      <c r="W144" s="187"/>
      <c r="X144" s="187"/>
      <c r="Y144" s="187"/>
      <c r="Z144" s="187"/>
      <c r="AA144" s="187"/>
      <c r="AB144" s="187"/>
      <c r="AC144" s="229">
        <v>6</v>
      </c>
      <c r="AD144" s="268" t="e">
        <f t="shared" si="66"/>
        <v>#N/A</v>
      </c>
      <c r="AE144" s="230" t="e">
        <f t="shared" si="66"/>
        <v>#N/A</v>
      </c>
      <c r="AF144" s="207" t="e">
        <f t="shared" si="67"/>
        <v>#N/A</v>
      </c>
      <c r="AG144" s="47" t="e">
        <f t="shared" si="67"/>
        <v>#N/A</v>
      </c>
      <c r="AH144" s="196" t="e">
        <f>G144</f>
        <v>#N/A</v>
      </c>
      <c r="AI144" s="239" t="e">
        <f t="shared" si="69"/>
        <v>#N/A</v>
      </c>
      <c r="AJ144" s="225" t="e">
        <f t="shared" si="70"/>
        <v>#N/A</v>
      </c>
      <c r="AK144" s="226" t="e">
        <f t="shared" si="71"/>
        <v>#N/A</v>
      </c>
      <c r="AL144" s="269" t="e">
        <f t="shared" si="60"/>
        <v>#N/A</v>
      </c>
      <c r="AM144" s="270" t="e">
        <f t="shared" si="72"/>
        <v>#N/A</v>
      </c>
      <c r="AN144" s="261" t="e">
        <f t="shared" si="73"/>
        <v>#N/A</v>
      </c>
      <c r="AO144" s="219" t="e">
        <f t="shared" si="73"/>
        <v>#N/A</v>
      </c>
      <c r="AP144" s="47" t="e">
        <f t="shared" si="74"/>
        <v>#N/A</v>
      </c>
      <c r="AQ144" s="47" t="e">
        <f t="shared" si="74"/>
        <v>#N/A</v>
      </c>
      <c r="AR144" s="237" t="e">
        <f t="shared" si="75"/>
        <v>#N/A</v>
      </c>
      <c r="AS144" s="263" t="e">
        <f t="shared" si="76"/>
        <v>#N/A</v>
      </c>
      <c r="AT144" s="206" t="e">
        <f t="shared" si="77"/>
        <v>#N/A</v>
      </c>
      <c r="AU144" s="264" t="e">
        <f t="shared" si="78"/>
        <v>#N/A</v>
      </c>
      <c r="AV144" s="189" t="e">
        <f t="shared" si="79"/>
        <v>#N/A</v>
      </c>
      <c r="AW144" s="271" t="e">
        <f t="shared" si="80"/>
        <v>#N/A</v>
      </c>
      <c r="AX144" s="196" t="e">
        <f t="shared" si="81"/>
        <v>#N/A</v>
      </c>
      <c r="AY144" s="272" t="e">
        <f t="shared" si="82"/>
        <v>#N/A</v>
      </c>
      <c r="AZ144" s="187"/>
      <c r="BA144" s="187"/>
      <c r="BB144" s="187"/>
      <c r="BC144" s="187"/>
      <c r="BD144" s="187"/>
      <c r="BE144" s="187"/>
      <c r="BF144" s="187"/>
      <c r="BG144" s="187"/>
      <c r="BH144" s="187"/>
      <c r="BI144" s="187"/>
      <c r="BJ144" s="187"/>
      <c r="BK144" s="187"/>
      <c r="BL144" s="187"/>
      <c r="BM144" s="187"/>
      <c r="BN144" s="187"/>
      <c r="BO144" s="187"/>
      <c r="BP144" s="187"/>
      <c r="BQ144" s="187"/>
      <c r="BR144" s="187"/>
      <c r="BS144" s="187"/>
      <c r="BT144" s="187"/>
      <c r="BU144" s="187"/>
      <c r="BV144" s="187"/>
      <c r="BW144" s="187"/>
      <c r="BX144" s="187"/>
      <c r="BY144" s="187"/>
      <c r="BZ144" s="187"/>
      <c r="CA144" s="187"/>
      <c r="CB144" s="187"/>
      <c r="CC144" s="187"/>
      <c r="CD144" s="187"/>
      <c r="CE144" s="187"/>
      <c r="CF144" s="187"/>
    </row>
    <row r="145" spans="2:84" s="188" customFormat="1" ht="10.5" customHeight="1" hidden="1" thickBot="1">
      <c r="B145" s="47">
        <v>7</v>
      </c>
      <c r="C145" s="187"/>
      <c r="D145" s="187"/>
      <c r="E145" s="47" t="e">
        <f>AC107</f>
        <v>#N/A</v>
      </c>
      <c r="F145" s="47" t="e">
        <f>AE107</f>
        <v>#N/A</v>
      </c>
      <c r="G145" s="47" t="e">
        <f>AD107</f>
        <v>#N/A</v>
      </c>
      <c r="H145" s="237" t="e">
        <f t="shared" si="62"/>
        <v>#N/A</v>
      </c>
      <c r="I145" s="237" t="e">
        <f t="shared" si="63"/>
        <v>#N/A</v>
      </c>
      <c r="J145" s="205"/>
      <c r="K145" s="205"/>
      <c r="L145" s="205"/>
      <c r="M145" s="205"/>
      <c r="N145" s="47" t="e">
        <f>AC108</f>
        <v>#N/A</v>
      </c>
      <c r="O145" s="47" t="e">
        <f>AE108</f>
        <v>#N/A</v>
      </c>
      <c r="P145" s="47" t="e">
        <f>AD108</f>
        <v>#N/A</v>
      </c>
      <c r="Q145" s="218" t="e">
        <f t="shared" si="64"/>
        <v>#N/A</v>
      </c>
      <c r="R145" s="218" t="e">
        <f t="shared" si="65"/>
        <v>#N/A</v>
      </c>
      <c r="S145" s="205"/>
      <c r="T145" s="187"/>
      <c r="U145" s="187"/>
      <c r="V145" s="187"/>
      <c r="W145" s="187"/>
      <c r="X145" s="187"/>
      <c r="Y145" s="187"/>
      <c r="Z145" s="187"/>
      <c r="AA145" s="187"/>
      <c r="AB145" s="187"/>
      <c r="AC145" s="273">
        <v>7</v>
      </c>
      <c r="AD145" s="274" t="e">
        <f t="shared" si="66"/>
        <v>#N/A</v>
      </c>
      <c r="AE145" s="275" t="e">
        <f t="shared" si="66"/>
        <v>#N/A</v>
      </c>
      <c r="AF145" s="276" t="e">
        <f t="shared" si="67"/>
        <v>#N/A</v>
      </c>
      <c r="AG145" s="277" t="e">
        <f t="shared" si="67"/>
        <v>#N/A</v>
      </c>
      <c r="AH145" s="278" t="e">
        <f t="shared" si="68"/>
        <v>#N/A</v>
      </c>
      <c r="AI145" s="279" t="e">
        <f t="shared" si="69"/>
        <v>#N/A</v>
      </c>
      <c r="AJ145" s="280" t="e">
        <f t="shared" si="70"/>
        <v>#N/A</v>
      </c>
      <c r="AK145" s="281" t="e">
        <f t="shared" si="71"/>
        <v>#N/A</v>
      </c>
      <c r="AL145" s="282" t="e">
        <f t="shared" si="60"/>
        <v>#N/A</v>
      </c>
      <c r="AM145" s="283" t="e">
        <f t="shared" si="72"/>
        <v>#N/A</v>
      </c>
      <c r="AN145" s="284" t="e">
        <f t="shared" si="73"/>
        <v>#N/A</v>
      </c>
      <c r="AO145" s="285" t="e">
        <f t="shared" si="73"/>
        <v>#N/A</v>
      </c>
      <c r="AP145" s="277" t="e">
        <f t="shared" si="74"/>
        <v>#N/A</v>
      </c>
      <c r="AQ145" s="277" t="e">
        <f t="shared" si="74"/>
        <v>#N/A</v>
      </c>
      <c r="AR145" s="286" t="e">
        <f t="shared" si="75"/>
        <v>#N/A</v>
      </c>
      <c r="AS145" s="287" t="e">
        <f t="shared" si="76"/>
        <v>#N/A</v>
      </c>
      <c r="AT145" s="277" t="e">
        <f t="shared" si="77"/>
        <v>#N/A</v>
      </c>
      <c r="AU145" s="288" t="e">
        <f t="shared" si="78"/>
        <v>#N/A</v>
      </c>
      <c r="AV145" s="289" t="e">
        <f t="shared" si="79"/>
        <v>#N/A</v>
      </c>
      <c r="AW145" s="290" t="e">
        <f t="shared" si="80"/>
        <v>#N/A</v>
      </c>
      <c r="AX145" s="278" t="e">
        <f t="shared" si="81"/>
        <v>#N/A</v>
      </c>
      <c r="AY145" s="291" t="e">
        <f t="shared" si="82"/>
        <v>#N/A</v>
      </c>
      <c r="AZ145" s="187"/>
      <c r="BA145" s="187"/>
      <c r="BB145" s="187"/>
      <c r="BC145" s="187"/>
      <c r="BD145" s="187"/>
      <c r="BE145" s="187"/>
      <c r="BF145" s="187"/>
      <c r="BG145" s="187"/>
      <c r="BH145" s="187"/>
      <c r="BI145" s="187"/>
      <c r="BJ145" s="187"/>
      <c r="BK145" s="187"/>
      <c r="BL145" s="187"/>
      <c r="BM145" s="187"/>
      <c r="BN145" s="187"/>
      <c r="BO145" s="187"/>
      <c r="BP145" s="187"/>
      <c r="BQ145" s="187"/>
      <c r="BR145" s="187"/>
      <c r="BS145" s="187"/>
      <c r="BT145" s="187"/>
      <c r="BU145" s="187"/>
      <c r="BV145" s="187"/>
      <c r="BW145" s="187"/>
      <c r="BX145" s="187"/>
      <c r="BY145" s="187"/>
      <c r="BZ145" s="187"/>
      <c r="CA145" s="187"/>
      <c r="CB145" s="187"/>
      <c r="CC145" s="187"/>
      <c r="CD145" s="187"/>
      <c r="CE145" s="187"/>
      <c r="CF145" s="187"/>
    </row>
    <row r="146" spans="2:84" s="188" customFormat="1" ht="10.5" customHeight="1" hidden="1" thickBot="1">
      <c r="B146" s="193">
        <v>8</v>
      </c>
      <c r="C146" s="187"/>
      <c r="D146" s="187"/>
      <c r="E146" s="47" t="e">
        <f>AC109</f>
        <v>#N/A</v>
      </c>
      <c r="F146" s="47" t="e">
        <f>AE109</f>
        <v>#N/A</v>
      </c>
      <c r="G146" s="47" t="e">
        <f>AD109</f>
        <v>#N/A</v>
      </c>
      <c r="H146" s="237" t="e">
        <f>IF(F146="","",LEFT(ASC(F146),FIND(" ",ASC(F146),1)-1))</f>
        <v>#N/A</v>
      </c>
      <c r="I146" s="237" t="e">
        <f>IF(F146="","",MID(F146,FIND(" ",ASC(F146))+1,LEN(F146)-FIND(" ",ASC(F146))))</f>
        <v>#N/A</v>
      </c>
      <c r="J146" s="205"/>
      <c r="K146" s="205"/>
      <c r="L146" s="205"/>
      <c r="M146" s="205"/>
      <c r="N146" s="47" t="e">
        <f>AC110</f>
        <v>#N/A</v>
      </c>
      <c r="O146" s="47" t="e">
        <f>AE110</f>
        <v>#N/A</v>
      </c>
      <c r="P146" s="47" t="e">
        <f>AD110</f>
        <v>#N/A</v>
      </c>
      <c r="Q146" s="218" t="e">
        <f>IF(O146="","",LEFT(ASC(O146),FIND(" ",ASC(O146),1)-1))</f>
        <v>#N/A</v>
      </c>
      <c r="R146" s="218" t="e">
        <f>IF(O146="","",MID(O146,FIND(" ",ASC(O146))+1,LEN(O146)-FIND(" ",ASC(O146))))</f>
        <v>#N/A</v>
      </c>
      <c r="S146" s="205"/>
      <c r="T146" s="187"/>
      <c r="U146" s="187"/>
      <c r="V146" s="187"/>
      <c r="W146" s="187"/>
      <c r="X146" s="187"/>
      <c r="Y146" s="187"/>
      <c r="Z146" s="187"/>
      <c r="AA146" s="187"/>
      <c r="AB146" s="187"/>
      <c r="AC146" s="193">
        <v>8</v>
      </c>
      <c r="AD146" s="274" t="e">
        <f>E146</f>
        <v>#N/A</v>
      </c>
      <c r="AE146" s="275" t="e">
        <f t="shared" si="66"/>
        <v>#N/A</v>
      </c>
      <c r="AF146" s="276" t="e">
        <f t="shared" si="67"/>
        <v>#N/A</v>
      </c>
      <c r="AG146" s="277" t="e">
        <f t="shared" si="67"/>
        <v>#N/A</v>
      </c>
      <c r="AH146" s="278" t="e">
        <f>G146</f>
        <v>#N/A</v>
      </c>
      <c r="AI146" s="279" t="e">
        <f>VLOOKUP(AD146,$B$73:$H$92,6)</f>
        <v>#N/A</v>
      </c>
      <c r="AJ146" s="280" t="e">
        <f>IF(AI146="","",LEFT(ASC(AI146),FIND(" ",ASC(AI146),1)-1))</f>
        <v>#N/A</v>
      </c>
      <c r="AK146" s="281" t="e">
        <f>IF(AI146="","",MID(AI146,FIND(" ",ASC(AI146))+1,LEN(AI146)-FIND(" ",ASC(AI146))))</f>
        <v>#N/A</v>
      </c>
      <c r="AL146" s="282" t="e">
        <f>AF146&amp;" "&amp;AG146</f>
        <v>#N/A</v>
      </c>
      <c r="AM146" s="283" t="e">
        <f>AJ146&amp;" "&amp;AK146</f>
        <v>#N/A</v>
      </c>
      <c r="AN146" s="284" t="e">
        <f t="shared" si="73"/>
        <v>#N/A</v>
      </c>
      <c r="AO146" s="285" t="e">
        <f t="shared" si="73"/>
        <v>#N/A</v>
      </c>
      <c r="AP146" s="277" t="e">
        <f t="shared" si="74"/>
        <v>#N/A</v>
      </c>
      <c r="AQ146" s="277" t="e">
        <f t="shared" si="74"/>
        <v>#N/A</v>
      </c>
      <c r="AR146" s="286" t="e">
        <f>P146</f>
        <v>#N/A</v>
      </c>
      <c r="AS146" s="287" t="e">
        <f>VLOOKUP(AN146,$B$73:$H$92,6)</f>
        <v>#N/A</v>
      </c>
      <c r="AT146" s="277" t="e">
        <f>IF(AS146="","",LEFT(ASC(AS146),FIND(" ",ASC(AS146),1)-1))</f>
        <v>#N/A</v>
      </c>
      <c r="AU146" s="288" t="e">
        <f>IF(AS146="","",MID(AS146,FIND(" ",ASC(AS146))+1,LEN(AS146)-FIND(" ",ASC(AS146))))</f>
        <v>#N/A</v>
      </c>
      <c r="AV146" s="289" t="e">
        <f>AP146&amp;" "&amp;AQ146</f>
        <v>#N/A</v>
      </c>
      <c r="AW146" s="290" t="e">
        <f>AT146&amp;" "&amp;AU146</f>
        <v>#N/A</v>
      </c>
      <c r="AX146" s="278" t="e">
        <f>VLOOKUP(AD146,$B$73:$H$92,7)</f>
        <v>#N/A</v>
      </c>
      <c r="AY146" s="291" t="e">
        <f>VLOOKUP(AN146,$B$73:$H$92,7)</f>
        <v>#N/A</v>
      </c>
      <c r="AZ146" s="187"/>
      <c r="BA146" s="187"/>
      <c r="BB146" s="187"/>
      <c r="BC146" s="187"/>
      <c r="BD146" s="187"/>
      <c r="BE146" s="187"/>
      <c r="BF146" s="187"/>
      <c r="BG146" s="187"/>
      <c r="BH146" s="187"/>
      <c r="BI146" s="187"/>
      <c r="BJ146" s="187"/>
      <c r="BK146" s="187"/>
      <c r="BL146" s="187"/>
      <c r="BM146" s="187"/>
      <c r="BN146" s="187"/>
      <c r="BO146" s="187"/>
      <c r="BP146" s="187"/>
      <c r="BQ146" s="187"/>
      <c r="BR146" s="187"/>
      <c r="BS146" s="187"/>
      <c r="BT146" s="187"/>
      <c r="BU146" s="187"/>
      <c r="BV146" s="187"/>
      <c r="BW146" s="187"/>
      <c r="BX146" s="187"/>
      <c r="BY146" s="187"/>
      <c r="BZ146" s="187"/>
      <c r="CA146" s="187"/>
      <c r="CB146" s="187"/>
      <c r="CC146" s="187"/>
      <c r="CD146" s="187"/>
      <c r="CE146" s="187"/>
      <c r="CF146" s="187"/>
    </row>
    <row r="147" spans="2:84" s="188" customFormat="1" ht="10.5" customHeight="1" hidden="1" thickBot="1" thickTop="1">
      <c r="B147" s="193">
        <v>9</v>
      </c>
      <c r="C147" s="187"/>
      <c r="D147" s="187"/>
      <c r="E147" s="47" t="e">
        <f>AC111</f>
        <v>#N/A</v>
      </c>
      <c r="F147" s="47" t="e">
        <f>AE111</f>
        <v>#N/A</v>
      </c>
      <c r="G147" s="47" t="e">
        <f>AD111</f>
        <v>#N/A</v>
      </c>
      <c r="H147" s="237" t="e">
        <f>IF(F147="","",LEFT(ASC(F147),FIND(" ",ASC(F147),1)-1))</f>
        <v>#N/A</v>
      </c>
      <c r="I147" s="237" t="e">
        <f>IF(F147="","",MID(F147,FIND(" ",ASC(F147))+1,LEN(F147)-FIND(" ",ASC(F147))))</f>
        <v>#N/A</v>
      </c>
      <c r="J147" s="205"/>
      <c r="K147" s="205"/>
      <c r="L147" s="205"/>
      <c r="M147" s="205"/>
      <c r="N147" s="47" t="e">
        <f>AC112</f>
        <v>#N/A</v>
      </c>
      <c r="O147" s="47" t="e">
        <f>AE112</f>
        <v>#N/A</v>
      </c>
      <c r="P147" s="47" t="e">
        <f>AD112</f>
        <v>#N/A</v>
      </c>
      <c r="Q147" s="218" t="e">
        <f>IF(O147="","",LEFT(ASC(O147),FIND(" ",ASC(O147),1)-1))</f>
        <v>#N/A</v>
      </c>
      <c r="R147" s="218" t="e">
        <f>IF(O147="","",MID(O147,FIND(" ",ASC(O147))+1,LEN(O147)-FIND(" ",ASC(O147))))</f>
        <v>#N/A</v>
      </c>
      <c r="S147" s="205"/>
      <c r="T147" s="187"/>
      <c r="U147" s="187"/>
      <c r="V147" s="187"/>
      <c r="W147" s="187"/>
      <c r="X147" s="187"/>
      <c r="Y147" s="187"/>
      <c r="Z147" s="187"/>
      <c r="AA147" s="187"/>
      <c r="AB147" s="187"/>
      <c r="AC147" s="193">
        <v>9</v>
      </c>
      <c r="AD147" s="274" t="e">
        <f t="shared" si="66"/>
        <v>#N/A</v>
      </c>
      <c r="AE147" s="275" t="e">
        <f t="shared" si="66"/>
        <v>#N/A</v>
      </c>
      <c r="AF147" s="276" t="e">
        <f t="shared" si="67"/>
        <v>#N/A</v>
      </c>
      <c r="AG147" s="277" t="e">
        <f t="shared" si="67"/>
        <v>#N/A</v>
      </c>
      <c r="AH147" s="278" t="e">
        <f>G147</f>
        <v>#N/A</v>
      </c>
      <c r="AI147" s="279" t="e">
        <f>VLOOKUP(AD147,$B$73:$H$92,6)</f>
        <v>#N/A</v>
      </c>
      <c r="AJ147" s="280" t="e">
        <f>IF(AI147="","",LEFT(ASC(AI147),FIND(" ",ASC(AI147),1)-1))</f>
        <v>#N/A</v>
      </c>
      <c r="AK147" s="281" t="e">
        <f>IF(AI147="","",MID(AI147,FIND(" ",ASC(AI147))+1,LEN(AI147)-FIND(" ",ASC(AI147))))</f>
        <v>#N/A</v>
      </c>
      <c r="AL147" s="282" t="e">
        <f>AF147&amp;" "&amp;AG147</f>
        <v>#N/A</v>
      </c>
      <c r="AM147" s="283" t="e">
        <f>AJ147&amp;" "&amp;AK147</f>
        <v>#N/A</v>
      </c>
      <c r="AN147" s="284" t="e">
        <f t="shared" si="73"/>
        <v>#N/A</v>
      </c>
      <c r="AO147" s="285" t="e">
        <f t="shared" si="73"/>
        <v>#N/A</v>
      </c>
      <c r="AP147" s="277" t="e">
        <f t="shared" si="74"/>
        <v>#N/A</v>
      </c>
      <c r="AQ147" s="277" t="e">
        <f t="shared" si="74"/>
        <v>#N/A</v>
      </c>
      <c r="AR147" s="286" t="e">
        <f>P147</f>
        <v>#N/A</v>
      </c>
      <c r="AS147" s="287" t="e">
        <f>VLOOKUP(AN147,$B$73:$H$92,6)</f>
        <v>#N/A</v>
      </c>
      <c r="AT147" s="277" t="e">
        <f>IF(AS147="","",LEFT(ASC(AS147),FIND(" ",ASC(AS147),1)-1))</f>
        <v>#N/A</v>
      </c>
      <c r="AU147" s="288" t="e">
        <f>IF(AS147="","",MID(AS147,FIND(" ",ASC(AS147))+1,LEN(AS147)-FIND(" ",ASC(AS147))))</f>
        <v>#N/A</v>
      </c>
      <c r="AV147" s="289" t="e">
        <f>AP147&amp;" "&amp;AQ147</f>
        <v>#N/A</v>
      </c>
      <c r="AW147" s="290" t="e">
        <f>AT147&amp;" "&amp;AU147</f>
        <v>#N/A</v>
      </c>
      <c r="AX147" s="278" t="e">
        <f>VLOOKUP(AD147,$B$73:$H$92,7)</f>
        <v>#N/A</v>
      </c>
      <c r="AY147" s="291" t="e">
        <f>VLOOKUP(AN147,$B$73:$H$92,7)</f>
        <v>#N/A</v>
      </c>
      <c r="AZ147" s="187"/>
      <c r="BA147" s="187"/>
      <c r="BB147" s="187"/>
      <c r="BC147" s="187"/>
      <c r="BD147" s="187"/>
      <c r="BE147" s="187"/>
      <c r="BF147" s="187"/>
      <c r="BG147" s="187"/>
      <c r="BH147" s="187"/>
      <c r="BI147" s="187"/>
      <c r="BJ147" s="187"/>
      <c r="BK147" s="187"/>
      <c r="BL147" s="187"/>
      <c r="BM147" s="187"/>
      <c r="BN147" s="187"/>
      <c r="BO147" s="187"/>
      <c r="BP147" s="187"/>
      <c r="BQ147" s="187"/>
      <c r="BR147" s="187"/>
      <c r="BS147" s="187"/>
      <c r="BT147" s="187"/>
      <c r="BU147" s="187"/>
      <c r="BV147" s="187"/>
      <c r="BW147" s="187"/>
      <c r="BX147" s="187"/>
      <c r="BY147" s="187"/>
      <c r="BZ147" s="187"/>
      <c r="CA147" s="187"/>
      <c r="CB147" s="187"/>
      <c r="CC147" s="187"/>
      <c r="CD147" s="187"/>
      <c r="CE147" s="187"/>
      <c r="CF147" s="187"/>
    </row>
    <row r="148" spans="2:84" s="188" customFormat="1" ht="10.5" customHeight="1" hidden="1" thickBot="1" thickTop="1">
      <c r="B148" s="193">
        <v>10</v>
      </c>
      <c r="C148" s="187"/>
      <c r="D148" s="187"/>
      <c r="E148" s="47" t="e">
        <f>AC113</f>
        <v>#N/A</v>
      </c>
      <c r="F148" s="47" t="e">
        <f>AE113</f>
        <v>#N/A</v>
      </c>
      <c r="G148" s="47" t="e">
        <f>AD113</f>
        <v>#N/A</v>
      </c>
      <c r="H148" s="237" t="e">
        <f>IF(F148="","",LEFT(ASC(F148),FIND(" ",ASC(F148),1)-1))</f>
        <v>#N/A</v>
      </c>
      <c r="I148" s="237" t="e">
        <f>IF(F148="","",MID(F148,FIND(" ",ASC(F148))+1,LEN(F148)-FIND(" ",ASC(F148))))</f>
        <v>#N/A</v>
      </c>
      <c r="J148" s="205"/>
      <c r="K148" s="205"/>
      <c r="L148" s="205"/>
      <c r="M148" s="205"/>
      <c r="N148" s="47" t="e">
        <f>AC114</f>
        <v>#N/A</v>
      </c>
      <c r="O148" s="47" t="e">
        <f>AE114</f>
        <v>#N/A</v>
      </c>
      <c r="P148" s="47" t="e">
        <f>AD114</f>
        <v>#N/A</v>
      </c>
      <c r="Q148" s="218" t="e">
        <f>IF(O148="","",LEFT(ASC(O148),FIND(" ",ASC(O148),1)-1))</f>
        <v>#N/A</v>
      </c>
      <c r="R148" s="218" t="e">
        <f>IF(O148="","",MID(O148,FIND(" ",ASC(O148))+1,LEN(O148)-FIND(" ",ASC(O148))))</f>
        <v>#N/A</v>
      </c>
      <c r="S148" s="205"/>
      <c r="T148" s="187"/>
      <c r="U148" s="187"/>
      <c r="V148" s="187"/>
      <c r="W148" s="187"/>
      <c r="X148" s="187"/>
      <c r="Y148" s="187"/>
      <c r="Z148" s="187"/>
      <c r="AA148" s="187"/>
      <c r="AB148" s="187"/>
      <c r="AC148" s="193">
        <v>10</v>
      </c>
      <c r="AD148" s="274" t="e">
        <f t="shared" si="66"/>
        <v>#N/A</v>
      </c>
      <c r="AE148" s="275" t="e">
        <f t="shared" si="66"/>
        <v>#N/A</v>
      </c>
      <c r="AF148" s="276" t="e">
        <f t="shared" si="67"/>
        <v>#N/A</v>
      </c>
      <c r="AG148" s="277" t="e">
        <f t="shared" si="67"/>
        <v>#N/A</v>
      </c>
      <c r="AH148" s="278" t="e">
        <f>G148</f>
        <v>#N/A</v>
      </c>
      <c r="AI148" s="279" t="e">
        <f>VLOOKUP(AD148,$B$73:$H$92,6)</f>
        <v>#N/A</v>
      </c>
      <c r="AJ148" s="280" t="e">
        <f>IF(AI148="","",LEFT(ASC(AI148),FIND(" ",ASC(AI148),1)-1))</f>
        <v>#N/A</v>
      </c>
      <c r="AK148" s="281" t="e">
        <f>IF(AI148="","",MID(AI148,FIND(" ",ASC(AI148))+1,LEN(AI148)-FIND(" ",ASC(AI148))))</f>
        <v>#N/A</v>
      </c>
      <c r="AL148" s="282" t="e">
        <f>AF148&amp;" "&amp;AG148</f>
        <v>#N/A</v>
      </c>
      <c r="AM148" s="283" t="e">
        <f>AJ148&amp;" "&amp;AK148</f>
        <v>#N/A</v>
      </c>
      <c r="AN148" s="284" t="e">
        <f t="shared" si="73"/>
        <v>#N/A</v>
      </c>
      <c r="AO148" s="285" t="e">
        <f t="shared" si="73"/>
        <v>#N/A</v>
      </c>
      <c r="AP148" s="277" t="e">
        <f t="shared" si="74"/>
        <v>#N/A</v>
      </c>
      <c r="AQ148" s="277" t="e">
        <f t="shared" si="74"/>
        <v>#N/A</v>
      </c>
      <c r="AR148" s="286" t="e">
        <f>P148</f>
        <v>#N/A</v>
      </c>
      <c r="AS148" s="287" t="e">
        <f>VLOOKUP(AN148,$B$73:$H$92,6)</f>
        <v>#N/A</v>
      </c>
      <c r="AT148" s="277" t="e">
        <f>IF(AS148="","",LEFT(ASC(AS148),FIND(" ",ASC(AS148),1)-1))</f>
        <v>#N/A</v>
      </c>
      <c r="AU148" s="288" t="e">
        <f>IF(AS148="","",MID(AS148,FIND(" ",ASC(AS148))+1,LEN(AS148)-FIND(" ",ASC(AS148))))</f>
        <v>#N/A</v>
      </c>
      <c r="AV148" s="289" t="e">
        <f>AP148&amp;" "&amp;AQ148</f>
        <v>#N/A</v>
      </c>
      <c r="AW148" s="290" t="e">
        <f>AT148&amp;" "&amp;AU148</f>
        <v>#N/A</v>
      </c>
      <c r="AX148" s="278" t="e">
        <f>VLOOKUP(AD148,$B$73:$H$92,7)</f>
        <v>#N/A</v>
      </c>
      <c r="AY148" s="291" t="e">
        <f>VLOOKUP(AN148,$B$73:$H$92,7)</f>
        <v>#N/A</v>
      </c>
      <c r="AZ148" s="187"/>
      <c r="BA148" s="187"/>
      <c r="BB148" s="187"/>
      <c r="BC148" s="187"/>
      <c r="BD148" s="187"/>
      <c r="BE148" s="187"/>
      <c r="BF148" s="187"/>
      <c r="BG148" s="187"/>
      <c r="BH148" s="187"/>
      <c r="BI148" s="187"/>
      <c r="BJ148" s="187"/>
      <c r="BK148" s="187"/>
      <c r="BL148" s="187"/>
      <c r="BM148" s="187"/>
      <c r="BN148" s="187"/>
      <c r="BO148" s="187"/>
      <c r="BP148" s="187"/>
      <c r="BQ148" s="187"/>
      <c r="BR148" s="187"/>
      <c r="BS148" s="187"/>
      <c r="BT148" s="187"/>
      <c r="BU148" s="187"/>
      <c r="BV148" s="187"/>
      <c r="BW148" s="187"/>
      <c r="BX148" s="187"/>
      <c r="BY148" s="187"/>
      <c r="BZ148" s="187"/>
      <c r="CA148" s="187"/>
      <c r="CB148" s="187"/>
      <c r="CC148" s="187"/>
      <c r="CD148" s="187"/>
      <c r="CE148" s="187"/>
      <c r="CF148" s="187"/>
    </row>
    <row r="149" spans="2:82" s="188" customFormat="1" ht="10.5" customHeight="1" hidden="1" thickTop="1">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c r="AS149" s="187"/>
      <c r="AT149" s="187"/>
      <c r="AU149" s="187"/>
      <c r="AV149" s="187"/>
      <c r="AW149" s="187"/>
      <c r="AX149" s="187"/>
      <c r="AY149" s="187"/>
      <c r="AZ149" s="187"/>
      <c r="BA149" s="187"/>
      <c r="BB149" s="187"/>
      <c r="BC149" s="187"/>
      <c r="BD149" s="187"/>
      <c r="BE149" s="187"/>
      <c r="BF149" s="187"/>
      <c r="BG149" s="187"/>
      <c r="BH149" s="187"/>
      <c r="BI149" s="187"/>
      <c r="BJ149" s="187"/>
      <c r="BK149" s="187"/>
      <c r="BL149" s="187"/>
      <c r="BM149" s="187"/>
      <c r="BN149" s="187"/>
      <c r="BO149" s="187"/>
      <c r="BP149" s="187"/>
      <c r="BQ149" s="187"/>
      <c r="BR149" s="187"/>
      <c r="BS149" s="187"/>
      <c r="BT149" s="187"/>
      <c r="BU149" s="187"/>
      <c r="BV149" s="187"/>
      <c r="BW149" s="187"/>
      <c r="BX149" s="187"/>
      <c r="BY149" s="187"/>
      <c r="BZ149" s="187"/>
      <c r="CA149" s="187"/>
      <c r="CB149" s="187"/>
      <c r="CC149" s="187"/>
      <c r="CD149" s="187"/>
    </row>
    <row r="150" spans="2:82" s="188" customFormat="1" ht="10.5" customHeight="1" hidden="1">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47" t="s">
        <v>163</v>
      </c>
      <c r="AE150" s="47" t="s">
        <v>164</v>
      </c>
      <c r="AF150" s="47" t="s">
        <v>165</v>
      </c>
      <c r="AG150" s="187"/>
      <c r="AH150" s="187"/>
      <c r="AI150" s="187"/>
      <c r="AJ150" s="187"/>
      <c r="AK150" s="187"/>
      <c r="AL150" s="187"/>
      <c r="AM150" s="187"/>
      <c r="AN150" s="187"/>
      <c r="AO150" s="187"/>
      <c r="AP150" s="187"/>
      <c r="AQ150" s="187"/>
      <c r="AR150" s="187"/>
      <c r="AS150" s="187"/>
      <c r="AT150" s="187"/>
      <c r="AU150" s="187"/>
      <c r="AV150" s="187"/>
      <c r="AW150" s="187"/>
      <c r="AX150" s="187"/>
      <c r="AY150" s="187"/>
      <c r="AZ150" s="187"/>
      <c r="BA150" s="187"/>
      <c r="BB150" s="187"/>
      <c r="BC150" s="187"/>
      <c r="BD150" s="187"/>
      <c r="BE150" s="187"/>
      <c r="BF150" s="187"/>
      <c r="BG150" s="187"/>
      <c r="BH150" s="187"/>
      <c r="BI150" s="187"/>
      <c r="BJ150" s="187"/>
      <c r="BK150" s="187"/>
      <c r="BL150" s="187"/>
      <c r="BM150" s="187"/>
      <c r="BN150" s="187"/>
      <c r="BO150" s="187"/>
      <c r="BP150" s="187"/>
      <c r="BQ150" s="187"/>
      <c r="BR150" s="187"/>
      <c r="BS150" s="187"/>
      <c r="BT150" s="187"/>
      <c r="BU150" s="187"/>
      <c r="BV150" s="187"/>
      <c r="BW150" s="187"/>
      <c r="BX150" s="187"/>
      <c r="BY150" s="187"/>
      <c r="BZ150" s="187"/>
      <c r="CA150" s="187"/>
      <c r="CB150" s="187"/>
      <c r="CC150" s="187"/>
      <c r="CD150" s="187"/>
    </row>
    <row r="151" spans="2:82" s="188" customFormat="1" ht="10.5" customHeight="1" hidden="1">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47">
        <f>F93</f>
        <v>0</v>
      </c>
      <c r="AE151" s="47">
        <f>E115</f>
        <v>0</v>
      </c>
      <c r="AF151" s="47">
        <f>AD151-AE151</f>
        <v>0</v>
      </c>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187"/>
      <c r="BR151" s="187"/>
      <c r="BS151" s="187"/>
      <c r="BT151" s="187"/>
      <c r="BU151" s="187"/>
      <c r="BV151" s="187"/>
      <c r="BW151" s="187"/>
      <c r="BX151" s="187"/>
      <c r="BY151" s="187"/>
      <c r="BZ151" s="187"/>
      <c r="CA151" s="187"/>
      <c r="CB151" s="187"/>
      <c r="CC151" s="187"/>
      <c r="CD151" s="187"/>
    </row>
    <row r="152" spans="2:82" s="188" customFormat="1" ht="10.5" customHeight="1" hidden="1">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c r="AS152" s="187"/>
      <c r="AT152" s="187"/>
      <c r="AU152" s="187"/>
      <c r="AV152" s="187"/>
      <c r="AW152" s="187"/>
      <c r="AX152" s="187"/>
      <c r="AY152" s="187"/>
      <c r="AZ152" s="187"/>
      <c r="BA152" s="187"/>
      <c r="BB152" s="187"/>
      <c r="BC152" s="187"/>
      <c r="BD152" s="187"/>
      <c r="BE152" s="187"/>
      <c r="BF152" s="187"/>
      <c r="BG152" s="187"/>
      <c r="BH152" s="187"/>
      <c r="BI152" s="187"/>
      <c r="BJ152" s="187"/>
      <c r="BK152" s="187"/>
      <c r="BL152" s="187"/>
      <c r="BM152" s="187"/>
      <c r="BN152" s="187"/>
      <c r="BO152" s="187"/>
      <c r="BP152" s="187"/>
      <c r="BQ152" s="187"/>
      <c r="BR152" s="187"/>
      <c r="BS152" s="187"/>
      <c r="BT152" s="187"/>
      <c r="BU152" s="187"/>
      <c r="BV152" s="187"/>
      <c r="BW152" s="187"/>
      <c r="BX152" s="187"/>
      <c r="BY152" s="187"/>
      <c r="BZ152" s="187"/>
      <c r="CA152" s="187"/>
      <c r="CB152" s="187"/>
      <c r="CC152" s="187"/>
      <c r="CD152" s="187"/>
    </row>
    <row r="153" spans="2:82" s="188" customFormat="1" ht="10.5" customHeight="1" hidden="1">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187"/>
      <c r="AW153" s="187"/>
      <c r="AX153" s="187"/>
      <c r="AY153" s="187"/>
      <c r="AZ153" s="187"/>
      <c r="BA153" s="187"/>
      <c r="BB153" s="187"/>
      <c r="BC153" s="187"/>
      <c r="BD153" s="187"/>
      <c r="BE153" s="187"/>
      <c r="BF153" s="187"/>
      <c r="BG153" s="187"/>
      <c r="BH153" s="187"/>
      <c r="BI153" s="187"/>
      <c r="BJ153" s="187"/>
      <c r="BK153" s="187"/>
      <c r="BL153" s="187"/>
      <c r="BM153" s="187"/>
      <c r="BN153" s="187"/>
      <c r="BO153" s="187"/>
      <c r="BP153" s="187"/>
      <c r="BQ153" s="187"/>
      <c r="BR153" s="187"/>
      <c r="BS153" s="187"/>
      <c r="BT153" s="187"/>
      <c r="BU153" s="187"/>
      <c r="BV153" s="187"/>
      <c r="BW153" s="187"/>
      <c r="BX153" s="187"/>
      <c r="BY153" s="187"/>
      <c r="BZ153" s="187"/>
      <c r="CA153" s="187"/>
      <c r="CB153" s="187"/>
      <c r="CC153" s="187"/>
      <c r="CD153" s="187"/>
    </row>
    <row r="154" spans="2:82" ht="10.5" customHeight="1" hidden="1">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row>
    <row r="155" spans="2:82" ht="10.5" customHeight="1" hidden="1">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row>
    <row r="156" spans="2:82" ht="10.5" customHeight="1" hidden="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row>
    <row r="157" spans="2:82" ht="10.5" customHeight="1" hidden="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2" ht="10.5" customHeight="1" hidden="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hidden="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sheetData>
  <sheetProtection sheet="1" selectLockedCells="1"/>
  <mergeCells count="338">
    <mergeCell ref="J4:O4"/>
    <mergeCell ref="K9:K10"/>
    <mergeCell ref="Q71:AK71"/>
    <mergeCell ref="E1:AB1"/>
    <mergeCell ref="B3:E3"/>
    <mergeCell ref="F3:I3"/>
    <mergeCell ref="J3:O3"/>
    <mergeCell ref="P3:P8"/>
    <mergeCell ref="S3:AB3"/>
    <mergeCell ref="B4:E4"/>
    <mergeCell ref="F4:G4"/>
    <mergeCell ref="A9:A10"/>
    <mergeCell ref="B9:B10"/>
    <mergeCell ref="C9:C10"/>
    <mergeCell ref="D9:D10"/>
    <mergeCell ref="A11:A12"/>
    <mergeCell ref="E7:H7"/>
    <mergeCell ref="S4:AB22"/>
    <mergeCell ref="P15:P16"/>
    <mergeCell ref="E8:H8"/>
    <mergeCell ref="O7:O8"/>
    <mergeCell ref="K11:K12"/>
    <mergeCell ref="O9:O10"/>
    <mergeCell ref="L9:L10"/>
    <mergeCell ref="L15:L16"/>
    <mergeCell ref="M15:M16"/>
    <mergeCell ref="N15:N16"/>
    <mergeCell ref="O15:O16"/>
    <mergeCell ref="L11:L12"/>
    <mergeCell ref="M11:M12"/>
    <mergeCell ref="N11:N12"/>
    <mergeCell ref="O11:O12"/>
    <mergeCell ref="B6:E6"/>
    <mergeCell ref="F6:I6"/>
    <mergeCell ref="J6:L8"/>
    <mergeCell ref="N6:O6"/>
    <mergeCell ref="B7:D8"/>
    <mergeCell ref="AE4:AH4"/>
    <mergeCell ref="B5:E5"/>
    <mergeCell ref="F5:I5"/>
    <mergeCell ref="J5:O5"/>
    <mergeCell ref="P11:P12"/>
    <mergeCell ref="N13:N14"/>
    <mergeCell ref="O13:O14"/>
    <mergeCell ref="B11:B12"/>
    <mergeCell ref="C11:C12"/>
    <mergeCell ref="D11:D12"/>
    <mergeCell ref="P13:P14"/>
    <mergeCell ref="P9:P10"/>
    <mergeCell ref="I7:I8"/>
    <mergeCell ref="N7:N8"/>
    <mergeCell ref="J9:J10"/>
    <mergeCell ref="I9:I10"/>
    <mergeCell ref="M9:M10"/>
    <mergeCell ref="I13:I14"/>
    <mergeCell ref="J13:J14"/>
    <mergeCell ref="N9:N10"/>
    <mergeCell ref="A13:A14"/>
    <mergeCell ref="B13:B14"/>
    <mergeCell ref="C13:C14"/>
    <mergeCell ref="D13:D14"/>
    <mergeCell ref="J11:J12"/>
    <mergeCell ref="K13:K14"/>
    <mergeCell ref="I11:I12"/>
    <mergeCell ref="L13:L14"/>
    <mergeCell ref="M13:M14"/>
    <mergeCell ref="N17:N18"/>
    <mergeCell ref="O17:O18"/>
    <mergeCell ref="P17:P18"/>
    <mergeCell ref="A15:A16"/>
    <mergeCell ref="B15:B16"/>
    <mergeCell ref="C15:C16"/>
    <mergeCell ref="D15:D16"/>
    <mergeCell ref="I15:I16"/>
    <mergeCell ref="J15:J16"/>
    <mergeCell ref="K15:K16"/>
    <mergeCell ref="P19:P20"/>
    <mergeCell ref="A17:A18"/>
    <mergeCell ref="B17:B18"/>
    <mergeCell ref="C17:C18"/>
    <mergeCell ref="D17:D18"/>
    <mergeCell ref="I17:I18"/>
    <mergeCell ref="J17:J18"/>
    <mergeCell ref="K17:K18"/>
    <mergeCell ref="L17:L18"/>
    <mergeCell ref="M17:M18"/>
    <mergeCell ref="K21:K22"/>
    <mergeCell ref="L19:L20"/>
    <mergeCell ref="M19:M20"/>
    <mergeCell ref="N19:N20"/>
    <mergeCell ref="N21:N22"/>
    <mergeCell ref="O21:O22"/>
    <mergeCell ref="L21:L22"/>
    <mergeCell ref="M21:M22"/>
    <mergeCell ref="D25:D26"/>
    <mergeCell ref="M23:M24"/>
    <mergeCell ref="N23:N24"/>
    <mergeCell ref="O23:O24"/>
    <mergeCell ref="N25:N26"/>
    <mergeCell ref="O25:O26"/>
    <mergeCell ref="K23:K24"/>
    <mergeCell ref="P21:P22"/>
    <mergeCell ref="A19:A20"/>
    <mergeCell ref="B19:B20"/>
    <mergeCell ref="C19:C20"/>
    <mergeCell ref="D19:D20"/>
    <mergeCell ref="I19:I20"/>
    <mergeCell ref="J19:J20"/>
    <mergeCell ref="K19:K20"/>
    <mergeCell ref="J21:J22"/>
    <mergeCell ref="O19:O20"/>
    <mergeCell ref="P25:P26"/>
    <mergeCell ref="I25:I26"/>
    <mergeCell ref="A21:A22"/>
    <mergeCell ref="B21:B22"/>
    <mergeCell ref="C21:C22"/>
    <mergeCell ref="D21:D22"/>
    <mergeCell ref="I21:I22"/>
    <mergeCell ref="A25:A26"/>
    <mergeCell ref="B25:B26"/>
    <mergeCell ref="C25:C26"/>
    <mergeCell ref="P23:P24"/>
    <mergeCell ref="S23:AB23"/>
    <mergeCell ref="S24:T24"/>
    <mergeCell ref="U24:W24"/>
    <mergeCell ref="X24:AA24"/>
    <mergeCell ref="AB24:AB29"/>
    <mergeCell ref="U25:W25"/>
    <mergeCell ref="Z27:AA27"/>
    <mergeCell ref="Z28:Z29"/>
    <mergeCell ref="AA28:AA29"/>
    <mergeCell ref="A23:A24"/>
    <mergeCell ref="B23:B24"/>
    <mergeCell ref="C23:C24"/>
    <mergeCell ref="D23:D24"/>
    <mergeCell ref="I23:I24"/>
    <mergeCell ref="J23:J24"/>
    <mergeCell ref="L23:L24"/>
    <mergeCell ref="M29:M30"/>
    <mergeCell ref="J25:J26"/>
    <mergeCell ref="K25:K26"/>
    <mergeCell ref="L25:L26"/>
    <mergeCell ref="M25:M26"/>
    <mergeCell ref="L29:L30"/>
    <mergeCell ref="X25:AA25"/>
    <mergeCell ref="S26:T26"/>
    <mergeCell ref="U26:W26"/>
    <mergeCell ref="X26:AA26"/>
    <mergeCell ref="S25:T25"/>
    <mergeCell ref="Y27:Y29"/>
    <mergeCell ref="S28:S29"/>
    <mergeCell ref="T28:W28"/>
    <mergeCell ref="T29:W29"/>
    <mergeCell ref="S27:T27"/>
    <mergeCell ref="U27:W27"/>
    <mergeCell ref="J27:J28"/>
    <mergeCell ref="P27:P28"/>
    <mergeCell ref="K29:K30"/>
    <mergeCell ref="M27:M28"/>
    <mergeCell ref="N27:N28"/>
    <mergeCell ref="O27:O28"/>
    <mergeCell ref="L27:L28"/>
    <mergeCell ref="N29:N30"/>
    <mergeCell ref="O29:O30"/>
    <mergeCell ref="T30:W30"/>
    <mergeCell ref="P29:P30"/>
    <mergeCell ref="S30:S31"/>
    <mergeCell ref="A29:A30"/>
    <mergeCell ref="O31:O32"/>
    <mergeCell ref="AB30:AB31"/>
    <mergeCell ref="Y30:Y31"/>
    <mergeCell ref="Z30:Z31"/>
    <mergeCell ref="AA30:AA31"/>
    <mergeCell ref="X27:X29"/>
    <mergeCell ref="L31:L32"/>
    <mergeCell ref="M31:M32"/>
    <mergeCell ref="J31:J32"/>
    <mergeCell ref="A27:A28"/>
    <mergeCell ref="B27:B28"/>
    <mergeCell ref="C27:C28"/>
    <mergeCell ref="D27:D28"/>
    <mergeCell ref="I27:I28"/>
    <mergeCell ref="K27:K28"/>
    <mergeCell ref="A31:A32"/>
    <mergeCell ref="B31:B32"/>
    <mergeCell ref="C31:C32"/>
    <mergeCell ref="D31:D32"/>
    <mergeCell ref="I31:I32"/>
    <mergeCell ref="B29:B30"/>
    <mergeCell ref="K31:K32"/>
    <mergeCell ref="C29:C30"/>
    <mergeCell ref="D29:D30"/>
    <mergeCell ref="I29:I30"/>
    <mergeCell ref="J29:J30"/>
    <mergeCell ref="J33:J34"/>
    <mergeCell ref="K33:K34"/>
    <mergeCell ref="N33:N34"/>
    <mergeCell ref="O33:O34"/>
    <mergeCell ref="T31:W31"/>
    <mergeCell ref="S32:S33"/>
    <mergeCell ref="T32:W32"/>
    <mergeCell ref="P33:P34"/>
    <mergeCell ref="T33:W33"/>
    <mergeCell ref="S34:S35"/>
    <mergeCell ref="AB32:AB33"/>
    <mergeCell ref="A33:A34"/>
    <mergeCell ref="B33:B34"/>
    <mergeCell ref="C33:C34"/>
    <mergeCell ref="D33:D34"/>
    <mergeCell ref="I33:I34"/>
    <mergeCell ref="AB34:AB35"/>
    <mergeCell ref="A35:A36"/>
    <mergeCell ref="B35:B36"/>
    <mergeCell ref="C35:C36"/>
    <mergeCell ref="N31:N32"/>
    <mergeCell ref="X30:X31"/>
    <mergeCell ref="Z34:Z35"/>
    <mergeCell ref="AA34:AA35"/>
    <mergeCell ref="Z32:Z33"/>
    <mergeCell ref="AA32:AA33"/>
    <mergeCell ref="P31:P32"/>
    <mergeCell ref="T34:W34"/>
    <mergeCell ref="P35:P36"/>
    <mergeCell ref="T35:W35"/>
    <mergeCell ref="L33:L34"/>
    <mergeCell ref="M33:M34"/>
    <mergeCell ref="X32:X33"/>
    <mergeCell ref="Y32:Y33"/>
    <mergeCell ref="Y36:Y37"/>
    <mergeCell ref="N35:N36"/>
    <mergeCell ref="O35:O36"/>
    <mergeCell ref="X34:X35"/>
    <mergeCell ref="Y34:Y35"/>
    <mergeCell ref="X36:X37"/>
    <mergeCell ref="N37:N38"/>
    <mergeCell ref="O37:O38"/>
    <mergeCell ref="L37:L38"/>
    <mergeCell ref="M37:M38"/>
    <mergeCell ref="T37:W37"/>
    <mergeCell ref="L35:L36"/>
    <mergeCell ref="M35:M36"/>
    <mergeCell ref="P37:P38"/>
    <mergeCell ref="T38:W38"/>
    <mergeCell ref="A37:A38"/>
    <mergeCell ref="B37:B38"/>
    <mergeCell ref="C37:C38"/>
    <mergeCell ref="L39:L40"/>
    <mergeCell ref="S36:S37"/>
    <mergeCell ref="J35:J36"/>
    <mergeCell ref="K35:K36"/>
    <mergeCell ref="D35:D36"/>
    <mergeCell ref="I35:I36"/>
    <mergeCell ref="S38:S39"/>
    <mergeCell ref="P39:P40"/>
    <mergeCell ref="Z36:Z37"/>
    <mergeCell ref="AA36:AA37"/>
    <mergeCell ref="D37:D38"/>
    <mergeCell ref="I37:I38"/>
    <mergeCell ref="J37:J38"/>
    <mergeCell ref="K37:K38"/>
    <mergeCell ref="O39:O40"/>
    <mergeCell ref="K39:K40"/>
    <mergeCell ref="T36:W36"/>
    <mergeCell ref="L41:L42"/>
    <mergeCell ref="AB36:AB37"/>
    <mergeCell ref="Y38:Y39"/>
    <mergeCell ref="S40:S41"/>
    <mergeCell ref="T40:W40"/>
    <mergeCell ref="Z38:Z39"/>
    <mergeCell ref="AA38:AA39"/>
    <mergeCell ref="AB38:AB39"/>
    <mergeCell ref="X38:X39"/>
    <mergeCell ref="T39:W39"/>
    <mergeCell ref="J41:J42"/>
    <mergeCell ref="I43:I44"/>
    <mergeCell ref="J43:J44"/>
    <mergeCell ref="L43:L44"/>
    <mergeCell ref="M43:M44"/>
    <mergeCell ref="A41:A42"/>
    <mergeCell ref="B41:B42"/>
    <mergeCell ref="C41:C42"/>
    <mergeCell ref="D41:D42"/>
    <mergeCell ref="I41:I42"/>
    <mergeCell ref="N39:N40"/>
    <mergeCell ref="I39:I40"/>
    <mergeCell ref="J39:J40"/>
    <mergeCell ref="A39:A40"/>
    <mergeCell ref="B39:B40"/>
    <mergeCell ref="C39:C40"/>
    <mergeCell ref="M39:M40"/>
    <mergeCell ref="D39:D40"/>
    <mergeCell ref="A43:A44"/>
    <mergeCell ref="B43:B44"/>
    <mergeCell ref="C43:C44"/>
    <mergeCell ref="D43:D44"/>
    <mergeCell ref="O41:O42"/>
    <mergeCell ref="P41:P42"/>
    <mergeCell ref="K43:K44"/>
    <mergeCell ref="N41:N42"/>
    <mergeCell ref="K41:K42"/>
    <mergeCell ref="M41:M42"/>
    <mergeCell ref="S43:AB50"/>
    <mergeCell ref="X40:X41"/>
    <mergeCell ref="Y40:Y41"/>
    <mergeCell ref="Z40:Z41"/>
    <mergeCell ref="AA40:AA41"/>
    <mergeCell ref="AB40:AB41"/>
    <mergeCell ref="T41:W41"/>
    <mergeCell ref="A47:A48"/>
    <mergeCell ref="P47:P48"/>
    <mergeCell ref="M45:M46"/>
    <mergeCell ref="A45:A46"/>
    <mergeCell ref="B47:B48"/>
    <mergeCell ref="C47:C48"/>
    <mergeCell ref="D47:D48"/>
    <mergeCell ref="I47:I48"/>
    <mergeCell ref="B45:B46"/>
    <mergeCell ref="C45:C46"/>
    <mergeCell ref="J72:K72"/>
    <mergeCell ref="L47:L48"/>
    <mergeCell ref="M47:M48"/>
    <mergeCell ref="N47:N48"/>
    <mergeCell ref="O47:O48"/>
    <mergeCell ref="J45:J46"/>
    <mergeCell ref="K47:K48"/>
    <mergeCell ref="J47:J48"/>
    <mergeCell ref="K45:K46"/>
    <mergeCell ref="L45:L46"/>
    <mergeCell ref="B2:E2"/>
    <mergeCell ref="F2:G2"/>
    <mergeCell ref="N45:N46"/>
    <mergeCell ref="O45:O46"/>
    <mergeCell ref="P45:P46"/>
    <mergeCell ref="N43:N44"/>
    <mergeCell ref="O43:O44"/>
    <mergeCell ref="D45:D46"/>
    <mergeCell ref="I45:I46"/>
    <mergeCell ref="P43:P44"/>
  </mergeCells>
  <dataValidations count="6">
    <dataValidation type="textLength" allowBlank="1" showInputMessage="1" showErrorMessage="1" errorTitle="学校短縮名" error="１文字から3文字以内で、入力してください。&#10;" imeMode="on" sqref="J4:O4">
      <formula1>1</formula1>
      <formula2>3</formula2>
    </dataValidation>
    <dataValidation type="whole" allowBlank="1" showInputMessage="1" showErrorMessage="1" errorTitle="学年" error="１から３の数字を入力してください。" imeMode="disabled" sqref="I9:I48">
      <formula1>1</formula1>
      <formula2>3</formula2>
    </dataValidation>
    <dataValidation allowBlank="1" showInputMessage="1" showErrorMessage="1" imeMode="on" sqref="F4:G4 F5:I6"/>
    <dataValidation type="whole" allowBlank="1" showInputMessage="1" showErrorMessage="1" errorTitle="出場者数" error="６人または、６組しか出場することができません。" imeMode="disabled" sqref="N9:O48">
      <formula1>1</formula1>
      <formula2>6</formula2>
    </dataValidation>
    <dataValidation allowBlank="1" showInputMessage="1" showErrorMessage="1" imeMode="hiragana" sqref="E9:E48"/>
    <dataValidation type="list" allowBlank="1" showInputMessage="1" showErrorMessage="1" sqref="F2:G2">
      <formula1>"備前東,備前西,備南東,備南西,美作"</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Y35"/>
  <sheetViews>
    <sheetView showZeros="0" view="pageBreakPreview" zoomScaleSheetLayoutView="100" zoomScalePageLayoutView="0" workbookViewId="0" topLeftCell="A1">
      <selection activeCell="B2" sqref="B2"/>
    </sheetView>
  </sheetViews>
  <sheetFormatPr defaultColWidth="9.00390625" defaultRowHeight="10.5" customHeight="1"/>
  <cols>
    <col min="1" max="1" width="4.125" style="13" customWidth="1"/>
    <col min="2" max="2" width="6.25390625" style="13" customWidth="1"/>
    <col min="3" max="5" width="7.125" style="13" customWidth="1"/>
    <col min="6" max="10" width="4.25390625" style="13" customWidth="1"/>
    <col min="11" max="12" width="1.875" style="13" customWidth="1"/>
    <col min="13" max="13" width="3.375" style="13" customWidth="1"/>
    <col min="14" max="16" width="5.375" style="13" customWidth="1"/>
    <col min="17" max="21" width="3.125" style="13" customWidth="1"/>
    <col min="22" max="22" width="2.25390625" style="13" customWidth="1"/>
    <col min="23" max="23" width="2.00390625" style="13" customWidth="1"/>
    <col min="24" max="16384" width="9.00390625" style="13" customWidth="1"/>
  </cols>
  <sheetData>
    <row r="1" spans="2:25" ht="45.75" customHeight="1">
      <c r="B1" s="538" t="s">
        <v>249</v>
      </c>
      <c r="C1" s="538"/>
      <c r="D1" s="538"/>
      <c r="E1" s="538"/>
      <c r="F1" s="538"/>
      <c r="G1" s="538"/>
      <c r="H1" s="538"/>
      <c r="I1" s="538"/>
      <c r="J1" s="538"/>
      <c r="K1" s="538"/>
      <c r="L1" s="538"/>
      <c r="M1" s="538"/>
      <c r="N1" s="538"/>
      <c r="O1" s="538"/>
      <c r="P1" s="538"/>
      <c r="Q1" s="538"/>
      <c r="R1" s="538"/>
      <c r="S1" s="538"/>
      <c r="T1" s="538"/>
      <c r="U1" s="538"/>
      <c r="V1" s="174"/>
      <c r="W1" s="174"/>
      <c r="X1" s="174"/>
      <c r="Y1" s="174"/>
    </row>
    <row r="2" ht="7.5" customHeight="1"/>
    <row r="3" spans="2:22" ht="22.5" customHeight="1">
      <c r="B3" s="570" t="s">
        <v>0</v>
      </c>
      <c r="C3" s="570"/>
      <c r="D3" s="570"/>
      <c r="E3" s="570"/>
      <c r="F3" s="570"/>
      <c r="G3" s="570"/>
      <c r="H3" s="570"/>
      <c r="I3" s="570"/>
      <c r="J3" s="570"/>
      <c r="K3" s="570"/>
      <c r="L3" s="570"/>
      <c r="M3" s="570"/>
      <c r="N3" s="570"/>
      <c r="O3" s="570"/>
      <c r="P3" s="570"/>
      <c r="Q3" s="570"/>
      <c r="R3" s="570"/>
      <c r="S3" s="570"/>
      <c r="T3" s="570"/>
      <c r="U3" s="570"/>
      <c r="V3" s="570"/>
    </row>
    <row r="4" ht="5.25" customHeight="1"/>
    <row r="5" spans="2:3" ht="21" customHeight="1" thickBot="1">
      <c r="B5" s="292" t="s">
        <v>211</v>
      </c>
      <c r="C5" s="15"/>
    </row>
    <row r="6" spans="1:25" ht="21.75" customHeight="1" thickBot="1">
      <c r="A6" s="523" t="s">
        <v>213</v>
      </c>
      <c r="B6" s="524"/>
      <c r="C6" s="525">
        <f>IF('男子データ入力'!F2="","",'男子データ入力'!F2)</f>
      </c>
      <c r="D6" s="526"/>
      <c r="E6" s="527"/>
      <c r="Y6" s="16"/>
    </row>
    <row r="7" spans="1:23" ht="24" customHeight="1" thickBot="1">
      <c r="A7" s="571" t="s">
        <v>1</v>
      </c>
      <c r="B7" s="572"/>
      <c r="C7" s="555">
        <f>IF('男子データ入力'!F4="","",'男子データ入力'!F4)</f>
      </c>
      <c r="D7" s="556"/>
      <c r="E7" s="556"/>
      <c r="F7" s="576" t="s">
        <v>77</v>
      </c>
      <c r="G7" s="576"/>
      <c r="H7" s="564" t="s">
        <v>43</v>
      </c>
      <c r="I7" s="566"/>
      <c r="J7" s="567" t="s">
        <v>7</v>
      </c>
      <c r="K7" s="17"/>
      <c r="L7" s="18"/>
      <c r="M7" s="573" t="s">
        <v>2</v>
      </c>
      <c r="N7" s="573"/>
      <c r="O7" s="573"/>
      <c r="P7" s="573"/>
      <c r="Q7" s="573"/>
      <c r="R7" s="573"/>
      <c r="S7" s="573"/>
      <c r="T7" s="573"/>
      <c r="U7" s="573"/>
      <c r="V7" s="19"/>
      <c r="W7" s="20"/>
    </row>
    <row r="8" spans="1:23" ht="24" customHeight="1">
      <c r="A8" s="574" t="s">
        <v>3</v>
      </c>
      <c r="B8" s="575"/>
      <c r="C8" s="548">
        <f>IF('男子データ入力'!F6="","",'男子データ入力'!F6)</f>
      </c>
      <c r="D8" s="549"/>
      <c r="E8" s="550"/>
      <c r="F8" s="543" t="s">
        <v>4</v>
      </c>
      <c r="G8" s="543" t="s">
        <v>5</v>
      </c>
      <c r="H8" s="562" t="s">
        <v>6</v>
      </c>
      <c r="I8" s="562"/>
      <c r="J8" s="568"/>
      <c r="K8" s="17"/>
      <c r="L8" s="20"/>
      <c r="M8" s="563" t="s">
        <v>26</v>
      </c>
      <c r="N8" s="563"/>
      <c r="O8" s="563"/>
      <c r="P8" s="563"/>
      <c r="Q8" s="563"/>
      <c r="R8" s="563"/>
      <c r="S8" s="563"/>
      <c r="T8" s="563"/>
      <c r="U8" s="563"/>
      <c r="W8" s="20"/>
    </row>
    <row r="9" spans="1:23" ht="24" customHeight="1" thickBot="1">
      <c r="A9" s="21" t="s">
        <v>8</v>
      </c>
      <c r="B9" s="540" t="s">
        <v>9</v>
      </c>
      <c r="C9" s="541"/>
      <c r="D9" s="541"/>
      <c r="E9" s="541"/>
      <c r="F9" s="544"/>
      <c r="G9" s="544"/>
      <c r="H9" s="22" t="s">
        <v>10</v>
      </c>
      <c r="I9" s="22" t="s">
        <v>11</v>
      </c>
      <c r="J9" s="569"/>
      <c r="K9" s="17"/>
      <c r="L9" s="20"/>
      <c r="M9" s="563"/>
      <c r="N9" s="563"/>
      <c r="O9" s="563"/>
      <c r="P9" s="563"/>
      <c r="Q9" s="563"/>
      <c r="R9" s="563"/>
      <c r="S9" s="563"/>
      <c r="T9" s="563"/>
      <c r="U9" s="563"/>
      <c r="W9" s="20"/>
    </row>
    <row r="10" spans="1:23" ht="24" customHeight="1">
      <c r="A10" s="23">
        <f>'男子データ入力'!B9</f>
        <v>1</v>
      </c>
      <c r="B10" s="542">
        <f>IF('男子データ入力'!E10="","",'男子データ入力'!E10)</f>
      </c>
      <c r="C10" s="542"/>
      <c r="D10" s="542"/>
      <c r="E10" s="542"/>
      <c r="F10" s="24">
        <f>IF('男子データ入力'!I9="","",'男子データ入力'!I9)</f>
      </c>
      <c r="G10" s="24">
        <f>IF('男子データ入力'!L9="","",'男子データ入力'!L9)</f>
      </c>
      <c r="H10" s="24">
        <f>IF('男子データ入力'!O73=0,"",'男子データ入力'!O73)</f>
      </c>
      <c r="I10" s="24">
        <f>IF('男子データ入力'!Q73=0,"",'男子データ入力'!Q73)</f>
      </c>
      <c r="J10" s="25">
        <f>IF('男子データ入力'!P9="","",'男子データ入力'!P9)</f>
      </c>
      <c r="K10" s="17"/>
      <c r="L10" s="20"/>
      <c r="M10" s="563"/>
      <c r="N10" s="563"/>
      <c r="O10" s="563"/>
      <c r="P10" s="563"/>
      <c r="Q10" s="563"/>
      <c r="R10" s="563"/>
      <c r="S10" s="563"/>
      <c r="T10" s="563"/>
      <c r="U10" s="563"/>
      <c r="W10" s="20"/>
    </row>
    <row r="11" spans="1:23" ht="24" customHeight="1">
      <c r="A11" s="26">
        <f>'男子データ入力'!B11</f>
        <v>2</v>
      </c>
      <c r="B11" s="529">
        <f>IF('男子データ入力'!E12="","",'男子データ入力'!E12)</f>
      </c>
      <c r="C11" s="530"/>
      <c r="D11" s="530"/>
      <c r="E11" s="531"/>
      <c r="F11" s="27">
        <f>IF('男子データ入力'!I11="","",'男子データ入力'!I11)</f>
      </c>
      <c r="G11" s="27">
        <f>IF('男子データ入力'!L11="","",'男子データ入力'!L11)</f>
      </c>
      <c r="H11" s="27">
        <f>IF('男子データ入力'!O74=0,"",'男子データ入力'!O74)</f>
      </c>
      <c r="I11" s="27">
        <f>IF('男子データ入力'!Q74=0,"",'男子データ入力'!Q74)</f>
      </c>
      <c r="J11" s="28">
        <f>IF('男子データ入力'!P11="","",'男子データ入力'!P11)</f>
      </c>
      <c r="K11" s="17"/>
      <c r="L11" s="20"/>
      <c r="M11" s="563"/>
      <c r="N11" s="563"/>
      <c r="O11" s="563"/>
      <c r="P11" s="563"/>
      <c r="Q11" s="563"/>
      <c r="R11" s="563"/>
      <c r="S11" s="563"/>
      <c r="T11" s="563"/>
      <c r="U11" s="563"/>
      <c r="W11" s="20"/>
    </row>
    <row r="12" spans="1:23" ht="24" customHeight="1">
      <c r="A12" s="26">
        <f>'男子データ入力'!B13</f>
        <v>3</v>
      </c>
      <c r="B12" s="529">
        <f>IF('男子データ入力'!E14="","",'男子データ入力'!E14)</f>
      </c>
      <c r="C12" s="530"/>
      <c r="D12" s="530"/>
      <c r="E12" s="531"/>
      <c r="F12" s="27">
        <f>IF('男子データ入力'!I13="","",'男子データ入力'!I13)</f>
      </c>
      <c r="G12" s="27">
        <f>IF('男子データ入力'!L13="","",'男子データ入力'!L13)</f>
      </c>
      <c r="H12" s="27">
        <f>IF('男子データ入力'!O75=0,"",'男子データ入力'!O75)</f>
      </c>
      <c r="I12" s="27">
        <f>IF('男子データ入力'!Q75=0,"",'男子データ入力'!Q75)</f>
      </c>
      <c r="J12" s="28">
        <f>IF('男子データ入力'!P13="","",'男子データ入力'!P13)</f>
      </c>
      <c r="K12" s="17"/>
      <c r="L12" s="20"/>
      <c r="M12" s="563"/>
      <c r="N12" s="563"/>
      <c r="O12" s="563"/>
      <c r="P12" s="563"/>
      <c r="Q12" s="563"/>
      <c r="R12" s="563"/>
      <c r="S12" s="563"/>
      <c r="T12" s="563"/>
      <c r="U12" s="563"/>
      <c r="W12" s="20"/>
    </row>
    <row r="13" spans="1:23" ht="24" customHeight="1">
      <c r="A13" s="26">
        <f>'男子データ入力'!B15</f>
        <v>4</v>
      </c>
      <c r="B13" s="529">
        <f>IF('男子データ入力'!E16="","",'男子データ入力'!E16)</f>
      </c>
      <c r="C13" s="530"/>
      <c r="D13" s="530"/>
      <c r="E13" s="531"/>
      <c r="F13" s="27">
        <f>IF('男子データ入力'!I15="","",'男子データ入力'!I15)</f>
      </c>
      <c r="G13" s="27">
        <f>IF('男子データ入力'!L15="","",'男子データ入力'!L15)</f>
      </c>
      <c r="H13" s="27">
        <f>IF('男子データ入力'!O76=0,"",'男子データ入力'!O76)</f>
      </c>
      <c r="I13" s="27">
        <f>IF('男子データ入力'!Q76=0,"",'男子データ入力'!Q76)</f>
      </c>
      <c r="J13" s="28">
        <f>IF('男子データ入力'!P15="","",'男子データ入力'!P15)</f>
      </c>
      <c r="K13" s="17"/>
      <c r="L13" s="20"/>
      <c r="M13" s="563"/>
      <c r="N13" s="563"/>
      <c r="O13" s="563"/>
      <c r="P13" s="563"/>
      <c r="Q13" s="563"/>
      <c r="R13" s="563"/>
      <c r="S13" s="563"/>
      <c r="T13" s="563"/>
      <c r="U13" s="563"/>
      <c r="W13" s="20"/>
    </row>
    <row r="14" spans="1:23" ht="24" customHeight="1">
      <c r="A14" s="26">
        <f>'男子データ入力'!B17</f>
        <v>5</v>
      </c>
      <c r="B14" s="529">
        <f>IF('男子データ入力'!E18="","",'男子データ入力'!E18)</f>
      </c>
      <c r="C14" s="530"/>
      <c r="D14" s="530"/>
      <c r="E14" s="531"/>
      <c r="F14" s="27">
        <f>IF('男子データ入力'!I17="","",'男子データ入力'!I17)</f>
      </c>
      <c r="G14" s="27">
        <f>IF('男子データ入力'!L17="","",'男子データ入力'!L17)</f>
      </c>
      <c r="H14" s="27">
        <f>IF('男子データ入力'!O77=0,"",'男子データ入力'!O77)</f>
      </c>
      <c r="I14" s="27">
        <f>IF('男子データ入力'!Q77=0,"",'男子データ入力'!Q77)</f>
      </c>
      <c r="J14" s="28">
        <f>IF('男子データ入力'!P17="","",'男子データ入力'!P17)</f>
      </c>
      <c r="K14" s="17"/>
      <c r="L14" s="20"/>
      <c r="M14" s="563"/>
      <c r="N14" s="563"/>
      <c r="O14" s="563"/>
      <c r="P14" s="563"/>
      <c r="Q14" s="563"/>
      <c r="R14" s="563"/>
      <c r="S14" s="563"/>
      <c r="T14" s="563"/>
      <c r="U14" s="563"/>
      <c r="W14" s="20"/>
    </row>
    <row r="15" spans="1:23" ht="24" customHeight="1" thickBot="1">
      <c r="A15" s="26">
        <f>'男子データ入力'!B19</f>
        <v>6</v>
      </c>
      <c r="B15" s="529">
        <f>IF('男子データ入力'!E20="","",'男子データ入力'!E20)</f>
      </c>
      <c r="C15" s="530"/>
      <c r="D15" s="530"/>
      <c r="E15" s="531"/>
      <c r="F15" s="27">
        <f>IF('男子データ入力'!I19="","",'男子データ入力'!I19)</f>
      </c>
      <c r="G15" s="27">
        <f>IF('男子データ入力'!L19="","",'男子データ入力'!L19)</f>
      </c>
      <c r="H15" s="27">
        <f>IF('男子データ入力'!O78=0,"",'男子データ入力'!O78)</f>
      </c>
      <c r="I15" s="27">
        <f>IF('男子データ入力'!Q78=0,"",'男子データ入力'!Q78)</f>
      </c>
      <c r="J15" s="28">
        <f>IF('男子データ入力'!P19="","",'男子データ入力'!P19)</f>
      </c>
      <c r="K15" s="17"/>
      <c r="L15" s="20"/>
      <c r="M15" s="539" t="s">
        <v>12</v>
      </c>
      <c r="N15" s="539"/>
      <c r="O15" s="539"/>
      <c r="P15" s="539"/>
      <c r="Q15" s="539"/>
      <c r="R15" s="539"/>
      <c r="S15" s="539"/>
      <c r="T15" s="539"/>
      <c r="U15" s="539"/>
      <c r="W15" s="20"/>
    </row>
    <row r="16" spans="1:23" ht="24" customHeight="1" thickBot="1">
      <c r="A16" s="26">
        <f>'男子データ入力'!B21</f>
        <v>7</v>
      </c>
      <c r="B16" s="529">
        <f>IF('男子データ入力'!E22="","",'男子データ入力'!E22)</f>
      </c>
      <c r="C16" s="530"/>
      <c r="D16" s="530"/>
      <c r="E16" s="531"/>
      <c r="F16" s="27">
        <f>IF('男子データ入力'!I21="","",'男子データ入力'!I21)</f>
      </c>
      <c r="G16" s="27">
        <f>IF('男子データ入力'!L21="","",'男子データ入力'!L21)</f>
      </c>
      <c r="H16" s="27">
        <f>IF('男子データ入力'!O79=0,"",'男子データ入力'!O79)</f>
      </c>
      <c r="I16" s="27">
        <f>IF('男子データ入力'!Q79=0,"",'男子データ入力'!Q79)</f>
      </c>
      <c r="J16" s="28">
        <f>IF('男子データ入力'!P21="","",'男子データ入力'!P21)</f>
      </c>
      <c r="K16" s="17"/>
      <c r="L16" s="20"/>
      <c r="M16" s="564" t="s">
        <v>1</v>
      </c>
      <c r="N16" s="565"/>
      <c r="O16" s="559" t="s">
        <v>13</v>
      </c>
      <c r="P16" s="560"/>
      <c r="Q16" s="560"/>
      <c r="R16" s="560"/>
      <c r="S16" s="564" t="s">
        <v>27</v>
      </c>
      <c r="T16" s="566"/>
      <c r="U16" s="567" t="s">
        <v>7</v>
      </c>
      <c r="V16" s="29"/>
      <c r="W16" s="20"/>
    </row>
    <row r="17" spans="1:23" ht="24" customHeight="1">
      <c r="A17" s="26">
        <f>'男子データ入力'!B23</f>
        <v>8</v>
      </c>
      <c r="B17" s="529">
        <f>IF('男子データ入力'!E24="","",'男子データ入力'!E24)</f>
      </c>
      <c r="C17" s="530"/>
      <c r="D17" s="530"/>
      <c r="E17" s="531"/>
      <c r="F17" s="27">
        <f>IF('男子データ入力'!I23="","",'男子データ入力'!I23)</f>
      </c>
      <c r="G17" s="27">
        <f>IF('男子データ入力'!L23="","",'男子データ入力'!L23)</f>
      </c>
      <c r="H17" s="27">
        <f>IF('男子データ入力'!O80=0,"",'男子データ入力'!O80)</f>
      </c>
      <c r="I17" s="27">
        <f>IF('男子データ入力'!Q80=0,"",'男子データ入力'!Q80)</f>
      </c>
      <c r="J17" s="28">
        <f>IF('男子データ入力'!P23="","",'男子データ入力'!P23)</f>
      </c>
      <c r="K17" s="17"/>
      <c r="L17" s="20"/>
      <c r="M17" s="545" t="s">
        <v>3</v>
      </c>
      <c r="N17" s="535"/>
      <c r="O17" s="534" t="s">
        <v>14</v>
      </c>
      <c r="P17" s="535"/>
      <c r="Q17" s="561" t="s">
        <v>4</v>
      </c>
      <c r="R17" s="561" t="s">
        <v>5</v>
      </c>
      <c r="S17" s="534" t="s">
        <v>6</v>
      </c>
      <c r="T17" s="535"/>
      <c r="U17" s="568"/>
      <c r="V17" s="29"/>
      <c r="W17" s="20"/>
    </row>
    <row r="18" spans="1:23" ht="24" customHeight="1" thickBot="1">
      <c r="A18" s="26">
        <f>'男子データ入力'!B25</f>
        <v>9</v>
      </c>
      <c r="B18" s="529">
        <f>IF('男子データ入力'!E26="","",'男子データ入力'!E26)</f>
      </c>
      <c r="C18" s="530"/>
      <c r="D18" s="530"/>
      <c r="E18" s="531"/>
      <c r="F18" s="27">
        <f>IF('男子データ入力'!I25="","",'男子データ入力'!I25)</f>
      </c>
      <c r="G18" s="27">
        <f>IF('男子データ入力'!L25="","",'男子データ入力'!L25)</f>
      </c>
      <c r="H18" s="27">
        <f>IF('男子データ入力'!O81=0,"",'男子データ入力'!O81)</f>
      </c>
      <c r="I18" s="27">
        <f>IF('男子データ入力'!Q81=0,"",'男子データ入力'!Q81)</f>
      </c>
      <c r="J18" s="28">
        <f>IF('男子データ入力'!P25="","",'男子データ入力'!P25)</f>
      </c>
      <c r="K18" s="17"/>
      <c r="L18" s="20"/>
      <c r="M18" s="21" t="s">
        <v>8</v>
      </c>
      <c r="N18" s="557" t="s">
        <v>15</v>
      </c>
      <c r="O18" s="558"/>
      <c r="P18" s="558"/>
      <c r="Q18" s="544"/>
      <c r="R18" s="544"/>
      <c r="S18" s="22" t="s">
        <v>10</v>
      </c>
      <c r="T18" s="22" t="s">
        <v>11</v>
      </c>
      <c r="U18" s="569"/>
      <c r="V18" s="29"/>
      <c r="W18" s="20"/>
    </row>
    <row r="19" spans="1:23" ht="24" customHeight="1">
      <c r="A19" s="26">
        <f>'男子データ入力'!B27</f>
        <v>10</v>
      </c>
      <c r="B19" s="529">
        <f>IF('男子データ入力'!E28="","",'男子データ入力'!E28)</f>
      </c>
      <c r="C19" s="530"/>
      <c r="D19" s="530"/>
      <c r="E19" s="531"/>
      <c r="F19" s="27">
        <f>IF('男子データ入力'!I27="","",'男子データ入力'!I27)</f>
      </c>
      <c r="G19" s="27">
        <f>IF('男子データ入力'!L27="","",'男子データ入力'!L27)</f>
      </c>
      <c r="H19" s="27">
        <f>IF('男子データ入力'!O82=0,"",'男子データ入力'!O82)</f>
      </c>
      <c r="I19" s="27">
        <f>IF('男子データ入力'!Q82=0,"",'男子データ入力'!Q82)</f>
      </c>
      <c r="J19" s="28">
        <f>IF('男子データ入力'!P27="","",'男子データ入力'!P27)</f>
      </c>
      <c r="K19" s="17"/>
      <c r="L19" s="20"/>
      <c r="M19" s="30" t="s">
        <v>16</v>
      </c>
      <c r="N19" s="534" t="s">
        <v>195</v>
      </c>
      <c r="O19" s="535"/>
      <c r="P19" s="535"/>
      <c r="Q19" s="24">
        <v>3</v>
      </c>
      <c r="R19" s="24" t="s">
        <v>17</v>
      </c>
      <c r="S19" s="24" t="s">
        <v>16</v>
      </c>
      <c r="T19" s="24"/>
      <c r="U19" s="31"/>
      <c r="V19" s="29"/>
      <c r="W19" s="20"/>
    </row>
    <row r="20" spans="1:23" ht="24" customHeight="1">
      <c r="A20" s="26">
        <f>'男子データ入力'!B29</f>
        <v>11</v>
      </c>
      <c r="B20" s="529">
        <f>IF('男子データ入力'!E30="","",'男子データ入力'!E30)</f>
      </c>
      <c r="C20" s="530"/>
      <c r="D20" s="530"/>
      <c r="E20" s="531"/>
      <c r="F20" s="27">
        <f>IF('男子データ入力'!I29="","",'男子データ入力'!I29)</f>
      </c>
      <c r="G20" s="27">
        <f>IF('男子データ入力'!L29="","",'男子データ入力'!L29)</f>
      </c>
      <c r="H20" s="27">
        <f>IF('男子データ入力'!O83=0,"",'男子データ入力'!O83)</f>
      </c>
      <c r="I20" s="27">
        <f>IF('男子データ入力'!Q83=0,"",'男子データ入力'!Q83)</f>
      </c>
      <c r="J20" s="28">
        <f>IF('男子データ入力'!P29="","",'男子データ入力'!P29)</f>
      </c>
      <c r="K20" s="17"/>
      <c r="L20" s="20"/>
      <c r="M20" s="32">
        <v>2</v>
      </c>
      <c r="N20" s="536" t="s">
        <v>18</v>
      </c>
      <c r="O20" s="537"/>
      <c r="P20" s="537"/>
      <c r="Q20" s="33">
        <v>3</v>
      </c>
      <c r="R20" s="33" t="s">
        <v>17</v>
      </c>
      <c r="S20" s="33"/>
      <c r="T20" s="33" t="s">
        <v>16</v>
      </c>
      <c r="U20" s="34"/>
      <c r="V20" s="29"/>
      <c r="W20" s="20"/>
    </row>
    <row r="21" spans="1:23" ht="24" customHeight="1">
      <c r="A21" s="35">
        <f>'男子データ入力'!B31</f>
        <v>12</v>
      </c>
      <c r="B21" s="529">
        <f>IF('男子データ入力'!E32="","",'男子データ入力'!E32)</f>
      </c>
      <c r="C21" s="530"/>
      <c r="D21" s="530"/>
      <c r="E21" s="531"/>
      <c r="F21" s="27">
        <f>IF('男子データ入力'!I31="","",'男子データ入力'!I31)</f>
      </c>
      <c r="G21" s="27">
        <f>IF('男子データ入力'!L31="","",'男子データ入力'!L31)</f>
      </c>
      <c r="H21" s="27">
        <f>IF('男子データ入力'!O84=0,"",'男子データ入力'!O84)</f>
      </c>
      <c r="I21" s="27">
        <f>IF('男子データ入力'!Q84=0,"",'男子データ入力'!Q84)</f>
      </c>
      <c r="J21" s="28">
        <f>IF('男子データ入力'!P31="","",'男子データ入力'!P31)</f>
      </c>
      <c r="K21" s="17"/>
      <c r="L21" s="20"/>
      <c r="M21" s="32">
        <v>3</v>
      </c>
      <c r="N21" s="536" t="s">
        <v>19</v>
      </c>
      <c r="O21" s="537"/>
      <c r="P21" s="537"/>
      <c r="Q21" s="33">
        <v>3</v>
      </c>
      <c r="R21" s="33" t="s">
        <v>17</v>
      </c>
      <c r="S21" s="33"/>
      <c r="T21" s="33" t="s">
        <v>16</v>
      </c>
      <c r="U21" s="34"/>
      <c r="V21" s="29"/>
      <c r="W21" s="20"/>
    </row>
    <row r="22" spans="1:23" ht="24" customHeight="1">
      <c r="A22" s="35">
        <f>'男子データ入力'!B33</f>
        <v>13</v>
      </c>
      <c r="B22" s="529">
        <f>IF('男子データ入力'!E34="","",'男子データ入力'!E34)</f>
      </c>
      <c r="C22" s="530"/>
      <c r="D22" s="530"/>
      <c r="E22" s="531"/>
      <c r="F22" s="27">
        <f>IF('男子データ入力'!I33="","",'男子データ入力'!I33)</f>
      </c>
      <c r="G22" s="27">
        <f>IF('男子データ入力'!L33="","",'男子データ入力'!L33)</f>
      </c>
      <c r="H22" s="27">
        <f>IF('男子データ入力'!O85=0,"",'男子データ入力'!O85)</f>
      </c>
      <c r="I22" s="27">
        <f>IF('男子データ入力'!Q85=0,"",'男子データ入力'!Q85)</f>
      </c>
      <c r="J22" s="28">
        <f>IF('男子データ入力'!P33="","",'男子データ入力'!P33)</f>
      </c>
      <c r="K22" s="17"/>
      <c r="L22" s="20"/>
      <c r="M22" s="32">
        <v>4</v>
      </c>
      <c r="N22" s="536" t="s">
        <v>20</v>
      </c>
      <c r="O22" s="537"/>
      <c r="P22" s="537"/>
      <c r="Q22" s="33">
        <v>2</v>
      </c>
      <c r="R22" s="33" t="s">
        <v>17</v>
      </c>
      <c r="S22" s="33"/>
      <c r="T22" s="33" t="s">
        <v>21</v>
      </c>
      <c r="U22" s="34"/>
      <c r="V22" s="29"/>
      <c r="W22" s="20"/>
    </row>
    <row r="23" spans="1:23" ht="24" customHeight="1">
      <c r="A23" s="35">
        <f>'男子データ入力'!B35</f>
        <v>14</v>
      </c>
      <c r="B23" s="529">
        <f>IF('男子データ入力'!E36="","",'男子データ入力'!E36)</f>
      </c>
      <c r="C23" s="530"/>
      <c r="D23" s="530"/>
      <c r="E23" s="531"/>
      <c r="F23" s="27">
        <f>IF('男子データ入力'!I35="","",'男子データ入力'!I35)</f>
      </c>
      <c r="G23" s="27">
        <f>IF('男子データ入力'!L35="","",'男子データ入力'!L35)</f>
      </c>
      <c r="H23" s="27">
        <f>IF('男子データ入力'!O86=0,"",'男子データ入力'!O86)</f>
      </c>
      <c r="I23" s="27">
        <f>IF('男子データ入力'!Q86=0,"",'男子データ入力'!Q86)</f>
      </c>
      <c r="J23" s="28">
        <f>IF('男子データ入力'!P35="","",'男子データ入力'!P35)</f>
      </c>
      <c r="K23" s="17"/>
      <c r="L23" s="20"/>
      <c r="M23" s="32">
        <v>5</v>
      </c>
      <c r="N23" s="536" t="s">
        <v>22</v>
      </c>
      <c r="O23" s="537"/>
      <c r="P23" s="537"/>
      <c r="Q23" s="33">
        <v>2</v>
      </c>
      <c r="R23" s="33" t="s">
        <v>17</v>
      </c>
      <c r="S23" s="33"/>
      <c r="T23" s="33" t="s">
        <v>21</v>
      </c>
      <c r="U23" s="34"/>
      <c r="V23" s="29"/>
      <c r="W23" s="20"/>
    </row>
    <row r="24" spans="1:23" ht="24" customHeight="1">
      <c r="A24" s="35">
        <f>'男子データ入力'!B37</f>
        <v>15</v>
      </c>
      <c r="B24" s="529">
        <f>IF('男子データ入力'!E38="","",'男子データ入力'!E38)</f>
      </c>
      <c r="C24" s="530"/>
      <c r="D24" s="530"/>
      <c r="E24" s="531"/>
      <c r="F24" s="27">
        <f>IF('男子データ入力'!I37="","",'男子データ入力'!I37)</f>
      </c>
      <c r="G24" s="27">
        <f>IF('男子データ入力'!L37="","",'男子データ入力'!L37)</f>
      </c>
      <c r="H24" s="27">
        <f>IF('男子データ入力'!O87=0,"",'男子データ入力'!O87)</f>
      </c>
      <c r="I24" s="27">
        <f>IF('男子データ入力'!Q87=0,"",'男子データ入力'!Q87)</f>
      </c>
      <c r="J24" s="28">
        <f>IF('男子データ入力'!P37="","",'男子データ入力'!P37)</f>
      </c>
      <c r="K24" s="17"/>
      <c r="L24" s="20"/>
      <c r="M24" s="32">
        <v>6</v>
      </c>
      <c r="N24" s="536" t="s">
        <v>23</v>
      </c>
      <c r="O24" s="537"/>
      <c r="P24" s="537"/>
      <c r="Q24" s="33">
        <v>2</v>
      </c>
      <c r="R24" s="33" t="s">
        <v>17</v>
      </c>
      <c r="S24" s="33" t="s">
        <v>21</v>
      </c>
      <c r="T24" s="33"/>
      <c r="U24" s="34"/>
      <c r="V24" s="29"/>
      <c r="W24" s="20"/>
    </row>
    <row r="25" spans="1:23" ht="24" customHeight="1">
      <c r="A25" s="35">
        <f>'男子データ入力'!B39</f>
        <v>16</v>
      </c>
      <c r="B25" s="529">
        <f>IF('男子データ入力'!E40="","",'男子データ入力'!E40)</f>
      </c>
      <c r="C25" s="530"/>
      <c r="D25" s="530"/>
      <c r="E25" s="531"/>
      <c r="F25" s="27">
        <f>IF('男子データ入力'!I39="","",'男子データ入力'!I39)</f>
      </c>
      <c r="G25" s="27">
        <f>IF('男子データ入力'!L39="","",'男子データ入力'!L39)</f>
      </c>
      <c r="H25" s="27">
        <f>IF('男子データ入力'!O88=0,"",'男子データ入力'!O88)</f>
      </c>
      <c r="I25" s="27">
        <f>IF('男子データ入力'!Q88=0,"",'男子データ入力'!Q88)</f>
      </c>
      <c r="J25" s="28">
        <f>IF('男子データ入力'!P39="","",'男子データ入力'!P39)</f>
      </c>
      <c r="K25" s="17"/>
      <c r="L25" s="20"/>
      <c r="W25" s="20"/>
    </row>
    <row r="26" spans="1:23" ht="24" customHeight="1">
      <c r="A26" s="35">
        <f>'男子データ入力'!B41</f>
        <v>17</v>
      </c>
      <c r="B26" s="529">
        <f>IF('男子データ入力'!E42="","",'男子データ入力'!E42)</f>
      </c>
      <c r="C26" s="530"/>
      <c r="D26" s="530"/>
      <c r="E26" s="531"/>
      <c r="F26" s="27">
        <f>IF('男子データ入力'!I41="","",'男子データ入力'!I41)</f>
      </c>
      <c r="G26" s="27">
        <f>IF('男子データ入力'!L41="","",'男子データ入力'!L41)</f>
      </c>
      <c r="H26" s="27">
        <f>IF('男子データ入力'!O89=0,"",'男子データ入力'!O89)</f>
      </c>
      <c r="I26" s="27">
        <f>IF('男子データ入力'!Q89=0,"",'男子データ入力'!Q89)</f>
      </c>
      <c r="J26" s="28">
        <f>IF('男子データ入力'!P41="","",'男子データ入力'!P41)</f>
      </c>
      <c r="K26" s="17"/>
      <c r="L26" s="20"/>
      <c r="W26" s="20"/>
    </row>
    <row r="27" spans="1:23" ht="24" customHeight="1">
      <c r="A27" s="35">
        <f>'男子データ入力'!B43</f>
        <v>18</v>
      </c>
      <c r="B27" s="529">
        <f>IF('男子データ入力'!E44="","",'男子データ入力'!E44)</f>
      </c>
      <c r="C27" s="530"/>
      <c r="D27" s="530"/>
      <c r="E27" s="531"/>
      <c r="F27" s="27">
        <f>IF('男子データ入力'!I43="","",'男子データ入力'!I43)</f>
      </c>
      <c r="G27" s="27">
        <f>IF('男子データ入力'!L43="","",'男子データ入力'!L43)</f>
      </c>
      <c r="H27" s="27">
        <f>IF('男子データ入力'!O90=0,"",'男子データ入力'!O90)</f>
      </c>
      <c r="I27" s="27">
        <f>IF('男子データ入力'!Q90=0,"",'男子データ入力'!Q90)</f>
      </c>
      <c r="J27" s="28">
        <f>IF('男子データ入力'!P43="","",'男子データ入力'!P43)</f>
      </c>
      <c r="K27" s="17"/>
      <c r="L27" s="20"/>
      <c r="W27" s="20"/>
    </row>
    <row r="28" spans="1:23" ht="24" customHeight="1">
      <c r="A28" s="35">
        <f>'男子データ入力'!B45</f>
        <v>19</v>
      </c>
      <c r="B28" s="529">
        <f>IF('男子データ入力'!E46="","",'男子データ入力'!E46)</f>
      </c>
      <c r="C28" s="530"/>
      <c r="D28" s="530"/>
      <c r="E28" s="531"/>
      <c r="F28" s="27">
        <f>IF('男子データ入力'!I45="","",'男子データ入力'!I45)</f>
      </c>
      <c r="G28" s="27">
        <f>IF('男子データ入力'!L45="","",'男子データ入力'!L45)</f>
      </c>
      <c r="H28" s="27">
        <f>IF('男子データ入力'!O91=0,"",'男子データ入力'!O91)</f>
      </c>
      <c r="I28" s="27">
        <f>IF('男子データ入力'!Q91=0,"",'男子データ入力'!Q91)</f>
      </c>
      <c r="J28" s="28">
        <f>IF('男子データ入力'!P45="","",'男子データ入力'!P45)</f>
      </c>
      <c r="K28" s="17"/>
      <c r="L28" s="20"/>
      <c r="W28" s="20"/>
    </row>
    <row r="29" spans="1:23" ht="24" customHeight="1" thickBot="1">
      <c r="A29" s="35">
        <f>'男子データ入力'!B47</f>
        <v>20</v>
      </c>
      <c r="B29" s="551">
        <f>IF('男子データ入力'!E48="","",'男子データ入力'!E48)</f>
      </c>
      <c r="C29" s="552"/>
      <c r="D29" s="552"/>
      <c r="E29" s="553"/>
      <c r="F29" s="24">
        <f>IF('男子データ入力'!I47="","",'男子データ入力'!I47)</f>
      </c>
      <c r="G29" s="24">
        <f>IF('男子データ入力'!L47="","",'男子データ入力'!L47)</f>
      </c>
      <c r="H29" s="24">
        <f>IF('男子データ入力'!O92=0,"",'男子データ入力'!O92)</f>
      </c>
      <c r="I29" s="24">
        <f>IF('男子データ入力'!Q92=0,"",'男子データ入力'!Q92)</f>
      </c>
      <c r="J29" s="36">
        <f>IF('男子データ入力'!P47="","",'男子データ入力'!P47)</f>
      </c>
      <c r="K29" s="17"/>
      <c r="L29" s="20"/>
      <c r="W29" s="20"/>
    </row>
    <row r="30" spans="1:22" ht="13.5">
      <c r="A30" s="37"/>
      <c r="B30" s="37"/>
      <c r="C30" s="37"/>
      <c r="D30" s="37"/>
      <c r="E30" s="37"/>
      <c r="F30" s="37"/>
      <c r="G30" s="37"/>
      <c r="H30" s="37"/>
      <c r="I30" s="37"/>
      <c r="J30" s="37"/>
      <c r="L30" s="19"/>
      <c r="M30" s="19"/>
      <c r="N30" s="19"/>
      <c r="O30" s="19"/>
      <c r="P30" s="19"/>
      <c r="Q30" s="19"/>
      <c r="R30" s="19"/>
      <c r="S30" s="19"/>
      <c r="T30" s="19"/>
      <c r="U30" s="19"/>
      <c r="V30" s="19"/>
    </row>
    <row r="31" spans="1:22" ht="61.5" customHeight="1">
      <c r="A31" s="554" t="s">
        <v>67</v>
      </c>
      <c r="B31" s="554"/>
      <c r="C31" s="554"/>
      <c r="D31" s="554"/>
      <c r="E31" s="554"/>
      <c r="F31" s="554"/>
      <c r="G31" s="554"/>
      <c r="H31" s="554"/>
      <c r="I31" s="554"/>
      <c r="J31" s="554"/>
      <c r="K31" s="554"/>
      <c r="L31" s="554"/>
      <c r="M31" s="554"/>
      <c r="N31" s="554"/>
      <c r="O31" s="554"/>
      <c r="P31" s="554"/>
      <c r="Q31" s="554"/>
      <c r="R31" s="554"/>
      <c r="S31" s="554"/>
      <c r="T31" s="554"/>
      <c r="U31" s="554"/>
      <c r="V31" s="554"/>
    </row>
    <row r="32" spans="1:22" ht="7.5" customHeight="1">
      <c r="A32" s="38"/>
      <c r="B32" s="38"/>
      <c r="C32" s="38"/>
      <c r="D32" s="38"/>
      <c r="E32" s="38"/>
      <c r="F32" s="38"/>
      <c r="G32" s="38"/>
      <c r="H32" s="38"/>
      <c r="I32" s="38"/>
      <c r="J32" s="38"/>
      <c r="K32" s="38"/>
      <c r="L32" s="38"/>
      <c r="M32" s="38"/>
      <c r="N32" s="38"/>
      <c r="O32" s="38"/>
      <c r="P32" s="38"/>
      <c r="Q32" s="38"/>
      <c r="R32" s="38"/>
      <c r="S32" s="38"/>
      <c r="T32" s="38"/>
      <c r="U32" s="38"/>
      <c r="V32" s="38"/>
    </row>
    <row r="33" spans="1:5" ht="15" customHeight="1">
      <c r="A33" s="533" t="s">
        <v>194</v>
      </c>
      <c r="B33" s="533"/>
      <c r="C33" s="533"/>
      <c r="D33" s="533"/>
      <c r="E33" s="533"/>
    </row>
    <row r="34" spans="1:5" ht="8.25" customHeight="1">
      <c r="A34" s="39"/>
      <c r="B34" s="39"/>
      <c r="C34" s="39"/>
      <c r="D34" s="39"/>
      <c r="E34" s="39"/>
    </row>
    <row r="35" spans="2:21" ht="12.75" customHeight="1">
      <c r="B35" s="546">
        <f>IF('男子データ入力'!F3="","",'男子データ入力'!F3)</f>
      </c>
      <c r="C35" s="546"/>
      <c r="D35" s="546"/>
      <c r="E35" s="546"/>
      <c r="F35" s="547">
        <f>IF('男子データ入力'!F4="","",'男子データ入力'!F4)</f>
      </c>
      <c r="G35" s="547"/>
      <c r="H35" s="547"/>
      <c r="I35" s="547"/>
      <c r="J35" s="547"/>
      <c r="K35" s="532" t="s">
        <v>24</v>
      </c>
      <c r="L35" s="532"/>
      <c r="M35" s="532"/>
      <c r="N35" s="532"/>
      <c r="O35" s="528">
        <f>IF('男子データ入力'!F5="","",'男子データ入力'!F5)</f>
      </c>
      <c r="P35" s="528"/>
      <c r="Q35" s="528"/>
      <c r="R35" s="528"/>
      <c r="S35" s="528"/>
      <c r="T35" s="528"/>
      <c r="U35" s="13" t="s">
        <v>25</v>
      </c>
    </row>
  </sheetData>
  <sheetProtection sheet="1" selectLockedCells="1" selectUnlockedCells="1"/>
  <mergeCells count="60">
    <mergeCell ref="S17:T17"/>
    <mergeCell ref="S16:T16"/>
    <mergeCell ref="U16:U18"/>
    <mergeCell ref="B3:V3"/>
    <mergeCell ref="H7:I7"/>
    <mergeCell ref="J7:J9"/>
    <mergeCell ref="A7:B7"/>
    <mergeCell ref="M7:U7"/>
    <mergeCell ref="A8:B8"/>
    <mergeCell ref="F7:G7"/>
    <mergeCell ref="C7:E7"/>
    <mergeCell ref="B18:E18"/>
    <mergeCell ref="N18:P18"/>
    <mergeCell ref="O16:R16"/>
    <mergeCell ref="Q17:Q18"/>
    <mergeCell ref="G8:G9"/>
    <mergeCell ref="H8:I8"/>
    <mergeCell ref="M8:U14"/>
    <mergeCell ref="R17:R18"/>
    <mergeCell ref="M16:N16"/>
    <mergeCell ref="B35:E35"/>
    <mergeCell ref="F35:J35"/>
    <mergeCell ref="C8:E8"/>
    <mergeCell ref="B29:E29"/>
    <mergeCell ref="A31:V31"/>
    <mergeCell ref="B22:E22"/>
    <mergeCell ref="N22:P22"/>
    <mergeCell ref="B23:E23"/>
    <mergeCell ref="N23:P23"/>
    <mergeCell ref="B24:E24"/>
    <mergeCell ref="B14:E14"/>
    <mergeCell ref="F8:F9"/>
    <mergeCell ref="B26:E26"/>
    <mergeCell ref="B27:E27"/>
    <mergeCell ref="B28:E28"/>
    <mergeCell ref="M17:N17"/>
    <mergeCell ref="N21:P21"/>
    <mergeCell ref="N24:P24"/>
    <mergeCell ref="B25:E25"/>
    <mergeCell ref="O17:P17"/>
    <mergeCell ref="N20:P20"/>
    <mergeCell ref="B21:E21"/>
    <mergeCell ref="B1:U1"/>
    <mergeCell ref="B15:E15"/>
    <mergeCell ref="M15:U15"/>
    <mergeCell ref="B9:E9"/>
    <mergeCell ref="B10:E10"/>
    <mergeCell ref="B11:E11"/>
    <mergeCell ref="B12:E12"/>
    <mergeCell ref="B13:E13"/>
    <mergeCell ref="A6:B6"/>
    <mergeCell ref="C6:E6"/>
    <mergeCell ref="O35:T35"/>
    <mergeCell ref="B16:E16"/>
    <mergeCell ref="B17:E17"/>
    <mergeCell ref="K35:N35"/>
    <mergeCell ref="A33:E33"/>
    <mergeCell ref="B19:E19"/>
    <mergeCell ref="N19:P19"/>
    <mergeCell ref="B20:E20"/>
  </mergeCells>
  <printOptions/>
  <pageMargins left="0.5118110236220472" right="0.3543307086614173" top="0.39370078740157477" bottom="0.39370078740157477" header="0.47244094488188976" footer="0.47244094488188976"/>
  <pageSetup horizontalDpi="600" verticalDpi="600" orientation="portrait" paperSize="9" r:id="rId1"/>
  <ignoredErrors>
    <ignoredError sqref="B10 B13 B11:E12 B14:E29 C13:E13" unlockedFormula="1"/>
  </ignoredErrors>
</worksheet>
</file>

<file path=xl/worksheets/sheet5.xml><?xml version="1.0" encoding="utf-8"?>
<worksheet xmlns="http://schemas.openxmlformats.org/spreadsheetml/2006/main" xmlns:r="http://schemas.openxmlformats.org/officeDocument/2006/relationships">
  <dimension ref="A1:Y35"/>
  <sheetViews>
    <sheetView view="pageBreakPreview" zoomScaleSheetLayoutView="100" zoomScalePageLayoutView="0" workbookViewId="0" topLeftCell="A1">
      <selection activeCell="B2" sqref="B2"/>
    </sheetView>
  </sheetViews>
  <sheetFormatPr defaultColWidth="9.00390625" defaultRowHeight="10.5" customHeight="1"/>
  <cols>
    <col min="1" max="1" width="4.125" style="13" customWidth="1"/>
    <col min="2" max="2" width="6.25390625" style="13" customWidth="1"/>
    <col min="3" max="5" width="7.125" style="13" customWidth="1"/>
    <col min="6" max="10" width="4.25390625" style="13" customWidth="1"/>
    <col min="11" max="12" width="1.875" style="13" customWidth="1"/>
    <col min="13" max="13" width="3.375" style="13" customWidth="1"/>
    <col min="14" max="16" width="5.375" style="13" customWidth="1"/>
    <col min="17" max="21" width="3.125" style="13" customWidth="1"/>
    <col min="22" max="22" width="2.25390625" style="13" customWidth="1"/>
    <col min="23" max="23" width="2.00390625" style="13" customWidth="1"/>
    <col min="24" max="16384" width="9.00390625" style="13" customWidth="1"/>
  </cols>
  <sheetData>
    <row r="1" spans="2:22" ht="39.75" customHeight="1">
      <c r="B1" s="538" t="s">
        <v>249</v>
      </c>
      <c r="C1" s="538"/>
      <c r="D1" s="538"/>
      <c r="E1" s="538"/>
      <c r="F1" s="538"/>
      <c r="G1" s="538"/>
      <c r="H1" s="538"/>
      <c r="I1" s="538"/>
      <c r="J1" s="538"/>
      <c r="K1" s="538"/>
      <c r="L1" s="538"/>
      <c r="M1" s="538"/>
      <c r="N1" s="538"/>
      <c r="O1" s="538"/>
      <c r="P1" s="538"/>
      <c r="Q1" s="538"/>
      <c r="R1" s="538"/>
      <c r="S1" s="538"/>
      <c r="T1" s="538"/>
      <c r="U1" s="538"/>
      <c r="V1" s="14"/>
    </row>
    <row r="2" ht="7.5" customHeight="1"/>
    <row r="3" spans="2:22" ht="22.5" customHeight="1">
      <c r="B3" s="570" t="s">
        <v>0</v>
      </c>
      <c r="C3" s="570"/>
      <c r="D3" s="570"/>
      <c r="E3" s="570"/>
      <c r="F3" s="570"/>
      <c r="G3" s="570"/>
      <c r="H3" s="570"/>
      <c r="I3" s="570"/>
      <c r="J3" s="570"/>
      <c r="K3" s="570"/>
      <c r="L3" s="570"/>
      <c r="M3" s="570"/>
      <c r="N3" s="570"/>
      <c r="O3" s="570"/>
      <c r="P3" s="570"/>
      <c r="Q3" s="570"/>
      <c r="R3" s="570"/>
      <c r="S3" s="570"/>
      <c r="T3" s="570"/>
      <c r="U3" s="570"/>
      <c r="V3" s="570"/>
    </row>
    <row r="4" ht="5.25" customHeight="1"/>
    <row r="5" spans="2:3" ht="21" customHeight="1" thickBot="1">
      <c r="B5" s="292" t="s">
        <v>212</v>
      </c>
      <c r="C5" s="15"/>
    </row>
    <row r="6" spans="1:25" ht="22.5" customHeight="1" thickBot="1">
      <c r="A6" s="523" t="s">
        <v>213</v>
      </c>
      <c r="B6" s="524"/>
      <c r="C6" s="525">
        <f>IF('女子データ入力'!F2="","",'女子データ入力'!F2)</f>
      </c>
      <c r="D6" s="526"/>
      <c r="E6" s="527"/>
      <c r="Y6" s="16"/>
    </row>
    <row r="7" spans="1:23" ht="24" customHeight="1" thickBot="1">
      <c r="A7" s="571" t="s">
        <v>1</v>
      </c>
      <c r="B7" s="572"/>
      <c r="C7" s="555">
        <f>IF('女子データ入力'!F4="","",'女子データ入力'!F4)</f>
      </c>
      <c r="D7" s="556"/>
      <c r="E7" s="556"/>
      <c r="F7" s="576" t="s">
        <v>77</v>
      </c>
      <c r="G7" s="576"/>
      <c r="H7" s="564" t="s">
        <v>183</v>
      </c>
      <c r="I7" s="566"/>
      <c r="J7" s="567" t="s">
        <v>7</v>
      </c>
      <c r="K7" s="17"/>
      <c r="L7" s="18"/>
      <c r="M7" s="573" t="s">
        <v>2</v>
      </c>
      <c r="N7" s="573"/>
      <c r="O7" s="573"/>
      <c r="P7" s="573"/>
      <c r="Q7" s="573"/>
      <c r="R7" s="573"/>
      <c r="S7" s="573"/>
      <c r="T7" s="573"/>
      <c r="U7" s="573"/>
      <c r="V7" s="19"/>
      <c r="W7" s="20"/>
    </row>
    <row r="8" spans="1:23" ht="24" customHeight="1">
      <c r="A8" s="574" t="s">
        <v>3</v>
      </c>
      <c r="B8" s="575"/>
      <c r="C8" s="548">
        <f>IF('女子データ入力'!F6="","",'女子データ入力'!F6)</f>
      </c>
      <c r="D8" s="549"/>
      <c r="E8" s="550"/>
      <c r="F8" s="543" t="s">
        <v>4</v>
      </c>
      <c r="G8" s="543" t="s">
        <v>5</v>
      </c>
      <c r="H8" s="562" t="s">
        <v>6</v>
      </c>
      <c r="I8" s="562"/>
      <c r="J8" s="568"/>
      <c r="K8" s="17"/>
      <c r="L8" s="20"/>
      <c r="M8" s="563" t="s">
        <v>26</v>
      </c>
      <c r="N8" s="563"/>
      <c r="O8" s="563"/>
      <c r="P8" s="563"/>
      <c r="Q8" s="563"/>
      <c r="R8" s="563"/>
      <c r="S8" s="563"/>
      <c r="T8" s="563"/>
      <c r="U8" s="563"/>
      <c r="W8" s="20"/>
    </row>
    <row r="9" spans="1:23" ht="24" customHeight="1" thickBot="1">
      <c r="A9" s="21" t="s">
        <v>8</v>
      </c>
      <c r="B9" s="540" t="s">
        <v>9</v>
      </c>
      <c r="C9" s="541"/>
      <c r="D9" s="541"/>
      <c r="E9" s="541"/>
      <c r="F9" s="544"/>
      <c r="G9" s="544"/>
      <c r="H9" s="22" t="s">
        <v>10</v>
      </c>
      <c r="I9" s="22" t="s">
        <v>11</v>
      </c>
      <c r="J9" s="569"/>
      <c r="K9" s="17"/>
      <c r="L9" s="20"/>
      <c r="M9" s="563"/>
      <c r="N9" s="563"/>
      <c r="O9" s="563"/>
      <c r="P9" s="563"/>
      <c r="Q9" s="563"/>
      <c r="R9" s="563"/>
      <c r="S9" s="563"/>
      <c r="T9" s="563"/>
      <c r="U9" s="563"/>
      <c r="W9" s="20"/>
    </row>
    <row r="10" spans="1:23" ht="24" customHeight="1">
      <c r="A10" s="23">
        <f>'女子データ入力'!B9</f>
        <v>1</v>
      </c>
      <c r="B10" s="542">
        <f>IF('女子データ入力'!E10="","",'女子データ入力'!E10)</f>
      </c>
      <c r="C10" s="542"/>
      <c r="D10" s="542"/>
      <c r="E10" s="542"/>
      <c r="F10" s="24">
        <f>IF('女子データ入力'!I9="","",'女子データ入力'!I9)</f>
      </c>
      <c r="G10" s="24">
        <f>IF('女子データ入力'!L9="","",'女子データ入力'!L9)</f>
      </c>
      <c r="H10" s="24">
        <f>IF('女子データ入力'!O73=0,"",'女子データ入力'!O73)</f>
      </c>
      <c r="I10" s="24">
        <f>IF('女子データ入力'!Q73=0,"",'女子データ入力'!Q73)</f>
      </c>
      <c r="J10" s="25">
        <f>IF('女子データ入力'!P9="","",'女子データ入力'!P9)</f>
      </c>
      <c r="K10" s="17"/>
      <c r="L10" s="20"/>
      <c r="M10" s="563"/>
      <c r="N10" s="563"/>
      <c r="O10" s="563"/>
      <c r="P10" s="563"/>
      <c r="Q10" s="563"/>
      <c r="R10" s="563"/>
      <c r="S10" s="563"/>
      <c r="T10" s="563"/>
      <c r="U10" s="563"/>
      <c r="W10" s="20"/>
    </row>
    <row r="11" spans="1:23" ht="24" customHeight="1">
      <c r="A11" s="26">
        <f>'女子データ入力'!B11</f>
        <v>2</v>
      </c>
      <c r="B11" s="529">
        <f>IF('女子データ入力'!E12="","",'女子データ入力'!E12)</f>
      </c>
      <c r="C11" s="530"/>
      <c r="D11" s="530"/>
      <c r="E11" s="531"/>
      <c r="F11" s="27">
        <f>IF('女子データ入力'!I11="","",'女子データ入力'!I11)</f>
      </c>
      <c r="G11" s="27">
        <f>IF('女子データ入力'!L11="","",'女子データ入力'!L11)</f>
      </c>
      <c r="H11" s="27">
        <f>IF('女子データ入力'!O74=0,"",'女子データ入力'!O74)</f>
      </c>
      <c r="I11" s="27">
        <f>IF('女子データ入力'!Q74=0,"",'女子データ入力'!Q74)</f>
      </c>
      <c r="J11" s="28">
        <f>IF('女子データ入力'!P11="","",'女子データ入力'!P11)</f>
      </c>
      <c r="K11" s="17"/>
      <c r="L11" s="20"/>
      <c r="M11" s="563"/>
      <c r="N11" s="563"/>
      <c r="O11" s="563"/>
      <c r="P11" s="563"/>
      <c r="Q11" s="563"/>
      <c r="R11" s="563"/>
      <c r="S11" s="563"/>
      <c r="T11" s="563"/>
      <c r="U11" s="563"/>
      <c r="W11" s="20"/>
    </row>
    <row r="12" spans="1:23" ht="24" customHeight="1">
      <c r="A12" s="26">
        <f>'女子データ入力'!B13</f>
        <v>3</v>
      </c>
      <c r="B12" s="529">
        <f>IF('女子データ入力'!E14="","",'女子データ入力'!E14)</f>
      </c>
      <c r="C12" s="530"/>
      <c r="D12" s="530"/>
      <c r="E12" s="531"/>
      <c r="F12" s="27">
        <f>IF('女子データ入力'!I13="","",'女子データ入力'!I13)</f>
      </c>
      <c r="G12" s="27">
        <f>IF('女子データ入力'!L13="","",'女子データ入力'!L13)</f>
      </c>
      <c r="H12" s="27">
        <f>IF('女子データ入力'!O75=0,"",'女子データ入力'!O75)</f>
      </c>
      <c r="I12" s="27">
        <f>IF('女子データ入力'!Q75=0,"",'女子データ入力'!Q75)</f>
      </c>
      <c r="J12" s="28">
        <f>IF('女子データ入力'!P13="","",'女子データ入力'!P13)</f>
      </c>
      <c r="K12" s="17"/>
      <c r="L12" s="20"/>
      <c r="M12" s="563"/>
      <c r="N12" s="563"/>
      <c r="O12" s="563"/>
      <c r="P12" s="563"/>
      <c r="Q12" s="563"/>
      <c r="R12" s="563"/>
      <c r="S12" s="563"/>
      <c r="T12" s="563"/>
      <c r="U12" s="563"/>
      <c r="W12" s="20"/>
    </row>
    <row r="13" spans="1:23" ht="24" customHeight="1">
      <c r="A13" s="26">
        <f>'女子データ入力'!B15</f>
        <v>4</v>
      </c>
      <c r="B13" s="529">
        <f>IF('女子データ入力'!E16="","",'女子データ入力'!E16)</f>
      </c>
      <c r="C13" s="530"/>
      <c r="D13" s="530"/>
      <c r="E13" s="531"/>
      <c r="F13" s="27">
        <f>IF('女子データ入力'!I15="","",'女子データ入力'!I15)</f>
      </c>
      <c r="G13" s="27">
        <f>IF('女子データ入力'!L15="","",'女子データ入力'!L15)</f>
      </c>
      <c r="H13" s="27">
        <f>IF('女子データ入力'!O76=0,"",'女子データ入力'!O76)</f>
      </c>
      <c r="I13" s="27">
        <f>IF('女子データ入力'!Q76=0,"",'女子データ入力'!Q76)</f>
      </c>
      <c r="J13" s="28">
        <f>IF('女子データ入力'!P15="","",'女子データ入力'!P15)</f>
      </c>
      <c r="K13" s="17"/>
      <c r="L13" s="20"/>
      <c r="M13" s="563"/>
      <c r="N13" s="563"/>
      <c r="O13" s="563"/>
      <c r="P13" s="563"/>
      <c r="Q13" s="563"/>
      <c r="R13" s="563"/>
      <c r="S13" s="563"/>
      <c r="T13" s="563"/>
      <c r="U13" s="563"/>
      <c r="W13" s="20"/>
    </row>
    <row r="14" spans="1:23" ht="24" customHeight="1">
      <c r="A14" s="26">
        <f>'女子データ入力'!B17</f>
        <v>5</v>
      </c>
      <c r="B14" s="529">
        <f>IF('女子データ入力'!E18="","",'女子データ入力'!E18)</f>
      </c>
      <c r="C14" s="530"/>
      <c r="D14" s="530"/>
      <c r="E14" s="531"/>
      <c r="F14" s="27">
        <f>IF('女子データ入力'!I17="","",'女子データ入力'!I17)</f>
      </c>
      <c r="G14" s="27">
        <f>IF('女子データ入力'!L17="","",'女子データ入力'!L17)</f>
      </c>
      <c r="H14" s="27">
        <f>IF('女子データ入力'!O77=0,"",'女子データ入力'!O77)</f>
      </c>
      <c r="I14" s="27">
        <f>IF('女子データ入力'!Q77=0,"",'女子データ入力'!Q77)</f>
      </c>
      <c r="J14" s="28">
        <f>IF('女子データ入力'!P17="","",'女子データ入力'!P17)</f>
      </c>
      <c r="K14" s="17"/>
      <c r="L14" s="20"/>
      <c r="M14" s="563"/>
      <c r="N14" s="563"/>
      <c r="O14" s="563"/>
      <c r="P14" s="563"/>
      <c r="Q14" s="563"/>
      <c r="R14" s="563"/>
      <c r="S14" s="563"/>
      <c r="T14" s="563"/>
      <c r="U14" s="563"/>
      <c r="W14" s="20"/>
    </row>
    <row r="15" spans="1:23" ht="24" customHeight="1" thickBot="1">
      <c r="A15" s="26">
        <f>'女子データ入力'!B19</f>
        <v>6</v>
      </c>
      <c r="B15" s="529">
        <f>IF('女子データ入力'!E20="","",'女子データ入力'!E20)</f>
      </c>
      <c r="C15" s="530"/>
      <c r="D15" s="530"/>
      <c r="E15" s="531"/>
      <c r="F15" s="27">
        <f>IF('女子データ入力'!I19="","",'女子データ入力'!I19)</f>
      </c>
      <c r="G15" s="27">
        <f>IF('女子データ入力'!L19="","",'女子データ入力'!L19)</f>
      </c>
      <c r="H15" s="27">
        <f>IF('女子データ入力'!O78=0,"",'女子データ入力'!O78)</f>
      </c>
      <c r="I15" s="27">
        <f>IF('女子データ入力'!Q78=0,"",'女子データ入力'!Q78)</f>
      </c>
      <c r="J15" s="28">
        <f>IF('女子データ入力'!P19="","",'女子データ入力'!P19)</f>
      </c>
      <c r="K15" s="17"/>
      <c r="L15" s="20"/>
      <c r="M15" s="539" t="s">
        <v>12</v>
      </c>
      <c r="N15" s="539"/>
      <c r="O15" s="539"/>
      <c r="P15" s="539"/>
      <c r="Q15" s="539"/>
      <c r="R15" s="539"/>
      <c r="S15" s="539"/>
      <c r="T15" s="539"/>
      <c r="U15" s="539"/>
      <c r="W15" s="20"/>
    </row>
    <row r="16" spans="1:23" ht="24" customHeight="1" thickBot="1">
      <c r="A16" s="26">
        <f>'女子データ入力'!B21</f>
        <v>7</v>
      </c>
      <c r="B16" s="529">
        <f>IF('女子データ入力'!E22="","",'女子データ入力'!E22)</f>
      </c>
      <c r="C16" s="530"/>
      <c r="D16" s="530"/>
      <c r="E16" s="531"/>
      <c r="F16" s="27">
        <f>IF('女子データ入力'!I21="","",'女子データ入力'!I21)</f>
      </c>
      <c r="G16" s="27">
        <f>IF('女子データ入力'!L21="","",'女子データ入力'!L21)</f>
      </c>
      <c r="H16" s="27">
        <f>IF('女子データ入力'!O79=0,"",'女子データ入力'!O79)</f>
      </c>
      <c r="I16" s="27">
        <f>IF('女子データ入力'!Q79=0,"",'女子データ入力'!Q79)</f>
      </c>
      <c r="J16" s="28">
        <f>IF('女子データ入力'!P21="","",'女子データ入力'!P21)</f>
      </c>
      <c r="K16" s="17"/>
      <c r="L16" s="20"/>
      <c r="M16" s="564" t="s">
        <v>1</v>
      </c>
      <c r="N16" s="565"/>
      <c r="O16" s="559" t="s">
        <v>13</v>
      </c>
      <c r="P16" s="560"/>
      <c r="Q16" s="560"/>
      <c r="R16" s="560"/>
      <c r="S16" s="564" t="s">
        <v>183</v>
      </c>
      <c r="T16" s="566"/>
      <c r="U16" s="567" t="s">
        <v>7</v>
      </c>
      <c r="V16" s="29"/>
      <c r="W16" s="20"/>
    </row>
    <row r="17" spans="1:23" ht="24" customHeight="1">
      <c r="A17" s="26">
        <f>'女子データ入力'!B23</f>
        <v>8</v>
      </c>
      <c r="B17" s="529">
        <f>IF('女子データ入力'!E24="","",'女子データ入力'!E24)</f>
      </c>
      <c r="C17" s="530"/>
      <c r="D17" s="530"/>
      <c r="E17" s="531"/>
      <c r="F17" s="27">
        <f>IF('女子データ入力'!I23="","",'女子データ入力'!I23)</f>
      </c>
      <c r="G17" s="27">
        <f>IF('女子データ入力'!L23="","",'女子データ入力'!L23)</f>
      </c>
      <c r="H17" s="27">
        <f>IF('女子データ入力'!O80=0,"",'女子データ入力'!O80)</f>
      </c>
      <c r="I17" s="27">
        <f>IF('女子データ入力'!Q80=0,"",'女子データ入力'!Q80)</f>
      </c>
      <c r="J17" s="28">
        <f>IF('女子データ入力'!P23="","",'女子データ入力'!P23)</f>
      </c>
      <c r="K17" s="17"/>
      <c r="L17" s="20"/>
      <c r="M17" s="545" t="s">
        <v>3</v>
      </c>
      <c r="N17" s="535"/>
      <c r="O17" s="534" t="s">
        <v>14</v>
      </c>
      <c r="P17" s="535"/>
      <c r="Q17" s="561" t="s">
        <v>4</v>
      </c>
      <c r="R17" s="561" t="s">
        <v>5</v>
      </c>
      <c r="S17" s="534" t="s">
        <v>6</v>
      </c>
      <c r="T17" s="535"/>
      <c r="U17" s="568"/>
      <c r="V17" s="29"/>
      <c r="W17" s="20"/>
    </row>
    <row r="18" spans="1:23" ht="24" customHeight="1" thickBot="1">
      <c r="A18" s="26">
        <f>'女子データ入力'!B25</f>
        <v>9</v>
      </c>
      <c r="B18" s="529">
        <f>IF('女子データ入力'!E26="","",'女子データ入力'!E26)</f>
      </c>
      <c r="C18" s="530"/>
      <c r="D18" s="530"/>
      <c r="E18" s="531"/>
      <c r="F18" s="27">
        <f>IF('女子データ入力'!I25="","",'女子データ入力'!I25)</f>
      </c>
      <c r="G18" s="27">
        <f>IF('女子データ入力'!L25="","",'女子データ入力'!L25)</f>
      </c>
      <c r="H18" s="27">
        <f>IF('女子データ入力'!O81=0,"",'女子データ入力'!O81)</f>
      </c>
      <c r="I18" s="27">
        <f>IF('女子データ入力'!Q81=0,"",'女子データ入力'!Q81)</f>
      </c>
      <c r="J18" s="28">
        <f>IF('女子データ入力'!P25="","",'女子データ入力'!P25)</f>
      </c>
      <c r="K18" s="17"/>
      <c r="L18" s="20"/>
      <c r="M18" s="21" t="s">
        <v>8</v>
      </c>
      <c r="N18" s="557" t="s">
        <v>15</v>
      </c>
      <c r="O18" s="558"/>
      <c r="P18" s="558"/>
      <c r="Q18" s="544"/>
      <c r="R18" s="544"/>
      <c r="S18" s="22" t="s">
        <v>10</v>
      </c>
      <c r="T18" s="22" t="s">
        <v>11</v>
      </c>
      <c r="U18" s="569"/>
      <c r="V18" s="29"/>
      <c r="W18" s="20"/>
    </row>
    <row r="19" spans="1:23" ht="24" customHeight="1">
      <c r="A19" s="26">
        <f>'女子データ入力'!B27</f>
        <v>10</v>
      </c>
      <c r="B19" s="529">
        <f>IF('女子データ入力'!E28="","",'女子データ入力'!E28)</f>
      </c>
      <c r="C19" s="530"/>
      <c r="D19" s="530"/>
      <c r="E19" s="531"/>
      <c r="F19" s="27">
        <f>IF('女子データ入力'!I27="","",'女子データ入力'!I27)</f>
      </c>
      <c r="G19" s="27">
        <f>IF('女子データ入力'!L27="","",'女子データ入力'!L27)</f>
      </c>
      <c r="H19" s="27">
        <f>IF('女子データ入力'!O82=0,"",'女子データ入力'!O82)</f>
      </c>
      <c r="I19" s="27">
        <f>IF('女子データ入力'!Q82=0,"",'女子データ入力'!Q82)</f>
      </c>
      <c r="J19" s="28">
        <f>IF('女子データ入力'!P27="","",'女子データ入力'!P27)</f>
      </c>
      <c r="K19" s="17"/>
      <c r="L19" s="20"/>
      <c r="M19" s="30" t="s">
        <v>16</v>
      </c>
      <c r="N19" s="534" t="s">
        <v>207</v>
      </c>
      <c r="O19" s="535"/>
      <c r="P19" s="535"/>
      <c r="Q19" s="24">
        <v>3</v>
      </c>
      <c r="R19" s="24" t="s">
        <v>17</v>
      </c>
      <c r="S19" s="24" t="s">
        <v>16</v>
      </c>
      <c r="T19" s="24"/>
      <c r="U19" s="31"/>
      <c r="V19" s="29"/>
      <c r="W19" s="20"/>
    </row>
    <row r="20" spans="1:23" ht="24" customHeight="1">
      <c r="A20" s="26">
        <f>'女子データ入力'!B29</f>
        <v>11</v>
      </c>
      <c r="B20" s="529">
        <f>IF('女子データ入力'!E30="","",'女子データ入力'!E30)</f>
      </c>
      <c r="C20" s="530"/>
      <c r="D20" s="530"/>
      <c r="E20" s="531"/>
      <c r="F20" s="27">
        <f>IF('女子データ入力'!I29="","",'女子データ入力'!I29)</f>
      </c>
      <c r="G20" s="27">
        <f>IF('女子データ入力'!L29="","",'女子データ入力'!L29)</f>
      </c>
      <c r="H20" s="27">
        <f>IF('女子データ入力'!O83=0,"",'女子データ入力'!O83)</f>
      </c>
      <c r="I20" s="27">
        <f>IF('女子データ入力'!Q83=0,"",'女子データ入力'!Q83)</f>
      </c>
      <c r="J20" s="28">
        <f>IF('女子データ入力'!P29="","",'女子データ入力'!P29)</f>
      </c>
      <c r="K20" s="17"/>
      <c r="L20" s="20"/>
      <c r="M20" s="32">
        <v>2</v>
      </c>
      <c r="N20" s="536" t="s">
        <v>202</v>
      </c>
      <c r="O20" s="537"/>
      <c r="P20" s="537"/>
      <c r="Q20" s="33">
        <v>3</v>
      </c>
      <c r="R20" s="33" t="s">
        <v>17</v>
      </c>
      <c r="S20" s="33"/>
      <c r="T20" s="33" t="s">
        <v>16</v>
      </c>
      <c r="U20" s="34"/>
      <c r="V20" s="29"/>
      <c r="W20" s="20"/>
    </row>
    <row r="21" spans="1:23" ht="24" customHeight="1">
      <c r="A21" s="35">
        <f>'女子データ入力'!B31</f>
        <v>12</v>
      </c>
      <c r="B21" s="529">
        <f>IF('女子データ入力'!E32="","",'女子データ入力'!E32)</f>
      </c>
      <c r="C21" s="530"/>
      <c r="D21" s="530"/>
      <c r="E21" s="531"/>
      <c r="F21" s="27">
        <f>IF('女子データ入力'!I31="","",'女子データ入力'!I31)</f>
      </c>
      <c r="G21" s="27">
        <f>IF('女子データ入力'!L31="","",'女子データ入力'!L31)</f>
      </c>
      <c r="H21" s="27">
        <f>IF('女子データ入力'!O84=0,"",'女子データ入力'!O84)</f>
      </c>
      <c r="I21" s="27">
        <f>IF('女子データ入力'!Q84=0,"",'女子データ入力'!Q84)</f>
      </c>
      <c r="J21" s="28">
        <f>IF('女子データ入力'!P31="","",'女子データ入力'!P31)</f>
      </c>
      <c r="K21" s="17"/>
      <c r="L21" s="20"/>
      <c r="M21" s="32">
        <v>3</v>
      </c>
      <c r="N21" s="536" t="s">
        <v>203</v>
      </c>
      <c r="O21" s="537"/>
      <c r="P21" s="537"/>
      <c r="Q21" s="33">
        <v>3</v>
      </c>
      <c r="R21" s="33" t="s">
        <v>17</v>
      </c>
      <c r="S21" s="33"/>
      <c r="T21" s="33" t="s">
        <v>16</v>
      </c>
      <c r="U21" s="34"/>
      <c r="V21" s="29"/>
      <c r="W21" s="20"/>
    </row>
    <row r="22" spans="1:23" ht="24" customHeight="1">
      <c r="A22" s="35">
        <f>'女子データ入力'!B33</f>
        <v>13</v>
      </c>
      <c r="B22" s="529">
        <f>IF('女子データ入力'!E34="","",'女子データ入力'!E34)</f>
      </c>
      <c r="C22" s="530"/>
      <c r="D22" s="530"/>
      <c r="E22" s="531"/>
      <c r="F22" s="27">
        <f>IF('女子データ入力'!I33="","",'女子データ入力'!I33)</f>
      </c>
      <c r="G22" s="27">
        <f>IF('女子データ入力'!L33="","",'女子データ入力'!L33)</f>
      </c>
      <c r="H22" s="27">
        <f>IF('女子データ入力'!O85=0,"",'女子データ入力'!O85)</f>
      </c>
      <c r="I22" s="27">
        <f>IF('女子データ入力'!Q85=0,"",'女子データ入力'!Q85)</f>
      </c>
      <c r="J22" s="28">
        <f>IF('女子データ入力'!P33="","",'女子データ入力'!P33)</f>
      </c>
      <c r="K22" s="17"/>
      <c r="L22" s="20"/>
      <c r="M22" s="32">
        <v>4</v>
      </c>
      <c r="N22" s="536" t="s">
        <v>206</v>
      </c>
      <c r="O22" s="537"/>
      <c r="P22" s="537"/>
      <c r="Q22" s="33">
        <v>2</v>
      </c>
      <c r="R22" s="33" t="s">
        <v>17</v>
      </c>
      <c r="S22" s="33"/>
      <c r="T22" s="33" t="s">
        <v>21</v>
      </c>
      <c r="U22" s="34"/>
      <c r="V22" s="29"/>
      <c r="W22" s="20"/>
    </row>
    <row r="23" spans="1:23" ht="24" customHeight="1">
      <c r="A23" s="35">
        <f>'女子データ入力'!B35</f>
        <v>14</v>
      </c>
      <c r="B23" s="529">
        <f>IF('女子データ入力'!E36="","",'女子データ入力'!E36)</f>
      </c>
      <c r="C23" s="530"/>
      <c r="D23" s="530"/>
      <c r="E23" s="531"/>
      <c r="F23" s="27">
        <f>IF('女子データ入力'!I35="","",'女子データ入力'!I35)</f>
      </c>
      <c r="G23" s="27">
        <f>IF('女子データ入力'!L35="","",'女子データ入力'!L35)</f>
      </c>
      <c r="H23" s="27">
        <f>IF('女子データ入力'!O86=0,"",'女子データ入力'!O86)</f>
      </c>
      <c r="I23" s="27">
        <f>IF('女子データ入力'!Q86=0,"",'女子データ入力'!Q86)</f>
      </c>
      <c r="J23" s="28">
        <f>IF('女子データ入力'!P35="","",'女子データ入力'!P35)</f>
      </c>
      <c r="K23" s="17"/>
      <c r="L23" s="20"/>
      <c r="M23" s="32">
        <v>5</v>
      </c>
      <c r="N23" s="536" t="s">
        <v>208</v>
      </c>
      <c r="O23" s="537"/>
      <c r="P23" s="537"/>
      <c r="Q23" s="33">
        <v>2</v>
      </c>
      <c r="R23" s="33" t="s">
        <v>17</v>
      </c>
      <c r="S23" s="33"/>
      <c r="T23" s="33" t="s">
        <v>21</v>
      </c>
      <c r="U23" s="34"/>
      <c r="V23" s="29"/>
      <c r="W23" s="20"/>
    </row>
    <row r="24" spans="1:23" ht="24" customHeight="1">
      <c r="A24" s="35">
        <f>'女子データ入力'!B37</f>
        <v>15</v>
      </c>
      <c r="B24" s="529">
        <f>IF('女子データ入力'!E38="","",'女子データ入力'!E38)</f>
      </c>
      <c r="C24" s="530"/>
      <c r="D24" s="530"/>
      <c r="E24" s="531"/>
      <c r="F24" s="27">
        <f>IF('女子データ入力'!I37="","",'女子データ入力'!I37)</f>
      </c>
      <c r="G24" s="27">
        <f>IF('女子データ入力'!L37="","",'女子データ入力'!L37)</f>
      </c>
      <c r="H24" s="27">
        <f>IF('女子データ入力'!O87=0,"",'女子データ入力'!O87)</f>
      </c>
      <c r="I24" s="27">
        <f>IF('女子データ入力'!Q87=0,"",'女子データ入力'!Q87)</f>
      </c>
      <c r="J24" s="28">
        <f>IF('女子データ入力'!P37="","",'女子データ入力'!P37)</f>
      </c>
      <c r="K24" s="17"/>
      <c r="L24" s="20"/>
      <c r="M24" s="32">
        <v>6</v>
      </c>
      <c r="N24" s="536" t="s">
        <v>209</v>
      </c>
      <c r="O24" s="537"/>
      <c r="P24" s="537"/>
      <c r="Q24" s="33">
        <v>2</v>
      </c>
      <c r="R24" s="33" t="s">
        <v>17</v>
      </c>
      <c r="S24" s="33" t="s">
        <v>21</v>
      </c>
      <c r="T24" s="33"/>
      <c r="U24" s="34"/>
      <c r="V24" s="29"/>
      <c r="W24" s="20"/>
    </row>
    <row r="25" spans="1:23" ht="24" customHeight="1">
      <c r="A25" s="35">
        <f>'女子データ入力'!B39</f>
        <v>16</v>
      </c>
      <c r="B25" s="529">
        <f>IF('女子データ入力'!E40="","",'女子データ入力'!E40)</f>
      </c>
      <c r="C25" s="530"/>
      <c r="D25" s="530"/>
      <c r="E25" s="531"/>
      <c r="F25" s="27">
        <f>IF('女子データ入力'!I39="","",'女子データ入力'!I39)</f>
      </c>
      <c r="G25" s="27">
        <f>IF('女子データ入力'!L39="","",'女子データ入力'!L39)</f>
      </c>
      <c r="H25" s="27">
        <f>IF('女子データ入力'!O88=0,"",'女子データ入力'!O88)</f>
      </c>
      <c r="I25" s="27">
        <f>IF('女子データ入力'!Q88=0,"",'女子データ入力'!Q88)</f>
      </c>
      <c r="J25" s="28">
        <f>IF('女子データ入力'!P39="","",'女子データ入力'!P39)</f>
      </c>
      <c r="K25" s="17"/>
      <c r="L25" s="20"/>
      <c r="W25" s="20"/>
    </row>
    <row r="26" spans="1:23" ht="24" customHeight="1">
      <c r="A26" s="35">
        <f>'女子データ入力'!B41</f>
        <v>17</v>
      </c>
      <c r="B26" s="529">
        <f>IF('女子データ入力'!E42="","",'女子データ入力'!E42)</f>
      </c>
      <c r="C26" s="530"/>
      <c r="D26" s="530"/>
      <c r="E26" s="531"/>
      <c r="F26" s="27">
        <f>IF('女子データ入力'!I41="","",'女子データ入力'!I41)</f>
      </c>
      <c r="G26" s="27">
        <f>IF('女子データ入力'!L41="","",'女子データ入力'!L41)</f>
      </c>
      <c r="H26" s="27">
        <f>IF('女子データ入力'!O89=0,"",'女子データ入力'!O89)</f>
      </c>
      <c r="I26" s="27">
        <f>IF('女子データ入力'!Q89=0,"",'女子データ入力'!Q89)</f>
      </c>
      <c r="J26" s="28">
        <f>IF('女子データ入力'!P41="","",'女子データ入力'!P41)</f>
      </c>
      <c r="K26" s="17"/>
      <c r="L26" s="20"/>
      <c r="W26" s="20"/>
    </row>
    <row r="27" spans="1:23" ht="24" customHeight="1">
      <c r="A27" s="35">
        <f>'女子データ入力'!B43</f>
        <v>18</v>
      </c>
      <c r="B27" s="529">
        <f>IF('女子データ入力'!E44="","",'女子データ入力'!E44)</f>
      </c>
      <c r="C27" s="530"/>
      <c r="D27" s="530"/>
      <c r="E27" s="531"/>
      <c r="F27" s="27">
        <f>IF('女子データ入力'!I43="","",'女子データ入力'!I43)</f>
      </c>
      <c r="G27" s="27">
        <f>IF('女子データ入力'!L43="","",'女子データ入力'!L43)</f>
      </c>
      <c r="H27" s="27">
        <f>IF('女子データ入力'!O90=0,"",'女子データ入力'!O90)</f>
      </c>
      <c r="I27" s="27">
        <f>IF('女子データ入力'!Q90=0,"",'女子データ入力'!Q90)</f>
      </c>
      <c r="J27" s="28">
        <f>IF('女子データ入力'!P43="","",'女子データ入力'!P43)</f>
      </c>
      <c r="K27" s="17"/>
      <c r="L27" s="20"/>
      <c r="W27" s="20"/>
    </row>
    <row r="28" spans="1:23" ht="24" customHeight="1">
      <c r="A28" s="35">
        <f>'女子データ入力'!B45</f>
        <v>19</v>
      </c>
      <c r="B28" s="529">
        <f>IF('女子データ入力'!E46="","",'女子データ入力'!E46)</f>
      </c>
      <c r="C28" s="530"/>
      <c r="D28" s="530"/>
      <c r="E28" s="531"/>
      <c r="F28" s="27">
        <f>IF('女子データ入力'!I45="","",'女子データ入力'!I45)</f>
      </c>
      <c r="G28" s="27">
        <f>IF('女子データ入力'!L45="","",'女子データ入力'!L45)</f>
      </c>
      <c r="H28" s="27">
        <f>IF('女子データ入力'!O91=0,"",'女子データ入力'!O91)</f>
      </c>
      <c r="I28" s="27">
        <f>IF('女子データ入力'!Q91=0,"",'女子データ入力'!Q91)</f>
      </c>
      <c r="J28" s="28">
        <f>IF('女子データ入力'!P45="","",'女子データ入力'!P45)</f>
      </c>
      <c r="K28" s="17"/>
      <c r="L28" s="20"/>
      <c r="W28" s="20"/>
    </row>
    <row r="29" spans="1:23" ht="24" customHeight="1" thickBot="1">
      <c r="A29" s="35">
        <f>'女子データ入力'!B47</f>
        <v>20</v>
      </c>
      <c r="B29" s="551">
        <f>IF('女子データ入力'!E48="","",'女子データ入力'!E48)</f>
      </c>
      <c r="C29" s="552"/>
      <c r="D29" s="552"/>
      <c r="E29" s="553"/>
      <c r="F29" s="24">
        <f>IF('女子データ入力'!I47="","",'女子データ入力'!I47)</f>
      </c>
      <c r="G29" s="24">
        <f>IF('女子データ入力'!L47="","",'女子データ入力'!L47)</f>
      </c>
      <c r="H29" s="24">
        <f>IF('女子データ入力'!O92=0,"",'女子データ入力'!O92)</f>
      </c>
      <c r="I29" s="24">
        <f>IF('女子データ入力'!Q92=0,"",'女子データ入力'!Q92)</f>
      </c>
      <c r="J29" s="36">
        <f>IF('女子データ入力'!P47="","",'女子データ入力'!P47)</f>
      </c>
      <c r="K29" s="17"/>
      <c r="L29" s="20"/>
      <c r="W29" s="20"/>
    </row>
    <row r="30" spans="1:22" ht="13.5">
      <c r="A30" s="37"/>
      <c r="B30" s="37"/>
      <c r="C30" s="37"/>
      <c r="D30" s="37"/>
      <c r="E30" s="37"/>
      <c r="F30" s="37"/>
      <c r="G30" s="37"/>
      <c r="H30" s="37"/>
      <c r="I30" s="37"/>
      <c r="J30" s="37"/>
      <c r="L30" s="19"/>
      <c r="M30" s="19"/>
      <c r="N30" s="19"/>
      <c r="O30" s="19"/>
      <c r="P30" s="19"/>
      <c r="Q30" s="19"/>
      <c r="R30" s="19"/>
      <c r="S30" s="19"/>
      <c r="T30" s="19"/>
      <c r="U30" s="19"/>
      <c r="V30" s="19"/>
    </row>
    <row r="31" spans="1:22" ht="61.5" customHeight="1">
      <c r="A31" s="554" t="s">
        <v>67</v>
      </c>
      <c r="B31" s="554"/>
      <c r="C31" s="554"/>
      <c r="D31" s="554"/>
      <c r="E31" s="554"/>
      <c r="F31" s="554"/>
      <c r="G31" s="554"/>
      <c r="H31" s="554"/>
      <c r="I31" s="554"/>
      <c r="J31" s="554"/>
      <c r="K31" s="554"/>
      <c r="L31" s="554"/>
      <c r="M31" s="554"/>
      <c r="N31" s="554"/>
      <c r="O31" s="554"/>
      <c r="P31" s="554"/>
      <c r="Q31" s="554"/>
      <c r="R31" s="554"/>
      <c r="S31" s="554"/>
      <c r="T31" s="554"/>
      <c r="U31" s="554"/>
      <c r="V31" s="554"/>
    </row>
    <row r="32" spans="1:22" ht="7.5" customHeight="1">
      <c r="A32" s="38"/>
      <c r="B32" s="38"/>
      <c r="C32" s="38"/>
      <c r="D32" s="38"/>
      <c r="E32" s="38"/>
      <c r="F32" s="38"/>
      <c r="G32" s="38"/>
      <c r="H32" s="38"/>
      <c r="I32" s="38"/>
      <c r="J32" s="38"/>
      <c r="K32" s="38"/>
      <c r="L32" s="38"/>
      <c r="M32" s="38"/>
      <c r="N32" s="38"/>
      <c r="O32" s="38"/>
      <c r="P32" s="38"/>
      <c r="Q32" s="38"/>
      <c r="R32" s="38"/>
      <c r="S32" s="38"/>
      <c r="T32" s="38"/>
      <c r="U32" s="38"/>
      <c r="V32" s="38"/>
    </row>
    <row r="33" spans="1:5" ht="15" customHeight="1">
      <c r="A33" s="533" t="s">
        <v>193</v>
      </c>
      <c r="B33" s="533"/>
      <c r="C33" s="533"/>
      <c r="D33" s="533"/>
      <c r="E33" s="533"/>
    </row>
    <row r="34" spans="1:5" ht="8.25" customHeight="1">
      <c r="A34" s="39"/>
      <c r="B34" s="39"/>
      <c r="C34" s="39"/>
      <c r="D34" s="39"/>
      <c r="E34" s="39"/>
    </row>
    <row r="35" spans="2:21" ht="12.75" customHeight="1">
      <c r="B35" s="546">
        <f>IF('女子データ入力'!F3="","",'女子データ入力'!F3)</f>
      </c>
      <c r="C35" s="546"/>
      <c r="D35" s="546"/>
      <c r="E35" s="546"/>
      <c r="F35" s="547">
        <f>IF('女子データ入力'!F4="","",'女子データ入力'!F4)</f>
      </c>
      <c r="G35" s="547"/>
      <c r="H35" s="547"/>
      <c r="I35" s="547"/>
      <c r="J35" s="547"/>
      <c r="K35" s="532" t="s">
        <v>24</v>
      </c>
      <c r="L35" s="532"/>
      <c r="M35" s="532"/>
      <c r="N35" s="532"/>
      <c r="O35" s="528">
        <f>IF('女子データ入力'!F5="","",'女子データ入力'!F5)</f>
      </c>
      <c r="P35" s="528"/>
      <c r="Q35" s="528"/>
      <c r="R35" s="528"/>
      <c r="S35" s="528"/>
      <c r="T35" s="528"/>
      <c r="U35" s="13" t="s">
        <v>25</v>
      </c>
    </row>
  </sheetData>
  <sheetProtection sheet="1" selectLockedCells="1" selectUnlockedCells="1"/>
  <mergeCells count="60">
    <mergeCell ref="A8:B8"/>
    <mergeCell ref="C8:E8"/>
    <mergeCell ref="B13:E13"/>
    <mergeCell ref="B14:E14"/>
    <mergeCell ref="B1:U1"/>
    <mergeCell ref="B3:V3"/>
    <mergeCell ref="A7:B7"/>
    <mergeCell ref="C7:E7"/>
    <mergeCell ref="F7:G7"/>
    <mergeCell ref="H7:I7"/>
    <mergeCell ref="J7:J9"/>
    <mergeCell ref="M7:U7"/>
    <mergeCell ref="B9:E9"/>
    <mergeCell ref="B10:E10"/>
    <mergeCell ref="B11:E11"/>
    <mergeCell ref="B12:E12"/>
    <mergeCell ref="F8:F9"/>
    <mergeCell ref="G8:G9"/>
    <mergeCell ref="H8:I8"/>
    <mergeCell ref="M8:U14"/>
    <mergeCell ref="B15:E15"/>
    <mergeCell ref="M15:U15"/>
    <mergeCell ref="B16:E16"/>
    <mergeCell ref="M16:N16"/>
    <mergeCell ref="O16:R16"/>
    <mergeCell ref="S16:T16"/>
    <mergeCell ref="U16:U18"/>
    <mergeCell ref="B17:E17"/>
    <mergeCell ref="Q17:Q18"/>
    <mergeCell ref="R17:R18"/>
    <mergeCell ref="S17:T17"/>
    <mergeCell ref="B18:E18"/>
    <mergeCell ref="N18:P18"/>
    <mergeCell ref="B22:E22"/>
    <mergeCell ref="N22:P22"/>
    <mergeCell ref="M17:N17"/>
    <mergeCell ref="O17:P17"/>
    <mergeCell ref="B19:E19"/>
    <mergeCell ref="N19:P19"/>
    <mergeCell ref="B20:E20"/>
    <mergeCell ref="N20:P20"/>
    <mergeCell ref="B21:E21"/>
    <mergeCell ref="N21:P21"/>
    <mergeCell ref="O35:T35"/>
    <mergeCell ref="B23:E23"/>
    <mergeCell ref="N23:P23"/>
    <mergeCell ref="B24:E24"/>
    <mergeCell ref="N24:P24"/>
    <mergeCell ref="B25:E25"/>
    <mergeCell ref="B26:E26"/>
    <mergeCell ref="A6:B6"/>
    <mergeCell ref="C6:E6"/>
    <mergeCell ref="A33:E33"/>
    <mergeCell ref="B35:E35"/>
    <mergeCell ref="F35:J35"/>
    <mergeCell ref="K35:N35"/>
    <mergeCell ref="B27:E27"/>
    <mergeCell ref="B28:E28"/>
    <mergeCell ref="B29:E29"/>
    <mergeCell ref="A31:V31"/>
  </mergeCells>
  <printOptions/>
  <pageMargins left="0.5118110236220472" right="0.3543307086614173" top="0.39370078740157477" bottom="0.39370078740157477" header="0.47244094488188976" footer="0.4724409448818897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84"/>
  <sheetViews>
    <sheetView zoomScaleSheetLayoutView="100" zoomScalePageLayoutView="0" workbookViewId="0" topLeftCell="A1">
      <selection activeCell="B5" sqref="B5"/>
    </sheetView>
  </sheetViews>
  <sheetFormatPr defaultColWidth="9.00390625" defaultRowHeight="13.5"/>
  <cols>
    <col min="1" max="1" width="9.25390625" style="88" customWidth="1"/>
    <col min="2" max="2" width="26.00390625" style="89" customWidth="1"/>
    <col min="3" max="3" width="8.75390625" style="88" customWidth="1"/>
    <col min="4" max="5" width="5.875" style="88" customWidth="1"/>
    <col min="6" max="6" width="8.375" style="88" customWidth="1"/>
    <col min="7" max="7" width="5.875" style="88" customWidth="1"/>
    <col min="8" max="8" width="5.00390625" style="88" customWidth="1"/>
    <col min="9" max="9" width="8.375" style="88" customWidth="1"/>
    <col min="10" max="11" width="5.875" style="88" customWidth="1"/>
    <col min="12" max="13" width="11.00390625" style="88" customWidth="1"/>
    <col min="14" max="14" width="11.75390625" style="88" customWidth="1"/>
    <col min="15" max="15" width="5.625" style="88" customWidth="1"/>
    <col min="16" max="18" width="7.00390625" style="88" bestFit="1" customWidth="1"/>
    <col min="19" max="16384" width="9.00390625" style="88" customWidth="1"/>
  </cols>
  <sheetData>
    <row r="1" spans="1:27" ht="23.25" customHeight="1">
      <c r="A1" s="90"/>
      <c r="B1" s="91" t="s">
        <v>40</v>
      </c>
      <c r="C1" s="90"/>
      <c r="D1" s="90"/>
      <c r="E1" s="90"/>
      <c r="F1" s="90"/>
      <c r="G1" s="90"/>
      <c r="H1" s="90"/>
      <c r="I1" s="90"/>
      <c r="J1" s="90"/>
      <c r="K1" s="90"/>
      <c r="L1" s="90"/>
      <c r="M1" s="90"/>
      <c r="N1" s="90"/>
      <c r="O1" s="90"/>
      <c r="P1" s="90"/>
      <c r="Q1" s="90"/>
      <c r="R1" s="90"/>
      <c r="S1" s="90"/>
      <c r="T1" s="90"/>
      <c r="U1" s="90"/>
      <c r="V1" s="90"/>
      <c r="W1" s="90"/>
      <c r="X1" s="90"/>
      <c r="Y1" s="90"/>
      <c r="Z1" s="90"/>
      <c r="AA1" s="90"/>
    </row>
    <row r="2" spans="1:27" ht="15" customHeight="1" thickBot="1">
      <c r="A2" s="90"/>
      <c r="B2" s="92"/>
      <c r="C2" s="90"/>
      <c r="D2" s="90"/>
      <c r="E2" s="90"/>
      <c r="F2" s="90"/>
      <c r="G2" s="90"/>
      <c r="H2" s="90"/>
      <c r="I2" s="90"/>
      <c r="J2" s="90"/>
      <c r="K2" s="90"/>
      <c r="L2" s="90"/>
      <c r="M2" s="90"/>
      <c r="N2" s="90"/>
      <c r="O2" s="90"/>
      <c r="P2" s="90"/>
      <c r="Q2" s="90"/>
      <c r="R2" s="90"/>
      <c r="S2" s="90"/>
      <c r="T2" s="90"/>
      <c r="U2" s="90"/>
      <c r="V2" s="90"/>
      <c r="W2" s="90"/>
      <c r="X2" s="90"/>
      <c r="Y2" s="90"/>
      <c r="Z2" s="90"/>
      <c r="AA2" s="90"/>
    </row>
    <row r="3" spans="1:28" ht="21.75" customHeight="1" thickBot="1">
      <c r="A3" s="577" t="s">
        <v>217</v>
      </c>
      <c r="B3" s="581" t="s">
        <v>31</v>
      </c>
      <c r="C3" s="593" t="s">
        <v>28</v>
      </c>
      <c r="D3" s="593"/>
      <c r="E3" s="593"/>
      <c r="F3" s="594" t="s">
        <v>29</v>
      </c>
      <c r="G3" s="595"/>
      <c r="H3" s="596"/>
      <c r="I3" s="158"/>
      <c r="J3" s="159" t="s">
        <v>30</v>
      </c>
      <c r="K3" s="160"/>
      <c r="L3" s="590" t="s">
        <v>32</v>
      </c>
      <c r="M3" s="591"/>
      <c r="N3" s="592"/>
      <c r="O3" s="90"/>
      <c r="P3" s="90"/>
      <c r="Q3" s="90"/>
      <c r="R3" s="90"/>
      <c r="S3" s="90"/>
      <c r="T3" s="90"/>
      <c r="U3" s="90"/>
      <c r="V3" s="90"/>
      <c r="W3" s="90"/>
      <c r="X3" s="90"/>
      <c r="Y3" s="90"/>
      <c r="Z3" s="90"/>
      <c r="AA3" s="90"/>
      <c r="AB3" s="90"/>
    </row>
    <row r="4" spans="1:28" ht="21.75" customHeight="1" thickBot="1">
      <c r="A4" s="577"/>
      <c r="B4" s="582"/>
      <c r="C4" s="93" t="s">
        <v>33</v>
      </c>
      <c r="D4" s="597" t="s">
        <v>42</v>
      </c>
      <c r="E4" s="598"/>
      <c r="F4" s="94" t="s">
        <v>33</v>
      </c>
      <c r="G4" s="597" t="s">
        <v>42</v>
      </c>
      <c r="H4" s="598"/>
      <c r="I4" s="93" t="s">
        <v>33</v>
      </c>
      <c r="J4" s="597" t="s">
        <v>34</v>
      </c>
      <c r="K4" s="598"/>
      <c r="L4" s="95" t="s">
        <v>35</v>
      </c>
      <c r="M4" s="161" t="s">
        <v>34</v>
      </c>
      <c r="N4" s="96" t="s">
        <v>30</v>
      </c>
      <c r="O4" s="90"/>
      <c r="P4" s="90"/>
      <c r="Q4" s="90"/>
      <c r="R4" s="90"/>
      <c r="S4" s="90"/>
      <c r="T4" s="90"/>
      <c r="U4" s="90"/>
      <c r="V4" s="90"/>
      <c r="W4" s="90"/>
      <c r="X4" s="90"/>
      <c r="Y4" s="90"/>
      <c r="Z4" s="90"/>
      <c r="AA4" s="90"/>
      <c r="AB4" s="90"/>
    </row>
    <row r="5" spans="1:28" s="155" customFormat="1" ht="21.75" customHeight="1" thickBot="1">
      <c r="A5" s="175">
        <f>IF('男子データ入力'!AI93="",'女子データ入力'!AH93,'男子データ入力'!AH93)</f>
      </c>
      <c r="B5" s="152" t="str">
        <f>IF('男子データ入力'!AI94="",'女子データ入力'!AH94,'男子データ入力'!AH94)</f>
        <v>　中学校</v>
      </c>
      <c r="C5" s="106">
        <f>'男子データ入力'!AI95</f>
        <v>0</v>
      </c>
      <c r="D5" s="586">
        <f>'男子データ入力'!AF151</f>
        <v>0</v>
      </c>
      <c r="E5" s="580"/>
      <c r="F5" s="109">
        <f>'女子データ入力'!AI95</f>
        <v>0</v>
      </c>
      <c r="G5" s="586">
        <f>'女子データ入力'!AF151</f>
        <v>0</v>
      </c>
      <c r="H5" s="580"/>
      <c r="I5" s="106">
        <f>C5+F5</f>
        <v>0</v>
      </c>
      <c r="J5" s="586">
        <f>D5+G5</f>
        <v>0</v>
      </c>
      <c r="K5" s="580"/>
      <c r="L5" s="153">
        <f>I5*4200</f>
        <v>0</v>
      </c>
      <c r="M5" s="162">
        <f>J5*600</f>
        <v>0</v>
      </c>
      <c r="N5" s="154">
        <f>L5+M5</f>
        <v>0</v>
      </c>
      <c r="O5" s="151"/>
      <c r="P5" s="151"/>
      <c r="Q5" s="151"/>
      <c r="R5" s="151"/>
      <c r="S5" s="151"/>
      <c r="T5" s="151"/>
      <c r="U5" s="151"/>
      <c r="V5" s="151"/>
      <c r="W5" s="151"/>
      <c r="X5" s="151"/>
      <c r="Y5" s="151"/>
      <c r="Z5" s="151"/>
      <c r="AA5" s="151"/>
      <c r="AB5" s="151"/>
    </row>
    <row r="6" spans="1:27" ht="15" customHeight="1">
      <c r="A6" s="90"/>
      <c r="B6" s="92"/>
      <c r="C6" s="90"/>
      <c r="D6" s="90"/>
      <c r="E6" s="90"/>
      <c r="F6" s="90"/>
      <c r="G6" s="90"/>
      <c r="H6" s="90"/>
      <c r="I6" s="90"/>
      <c r="J6" s="90"/>
      <c r="K6" s="90"/>
      <c r="L6" s="90"/>
      <c r="M6" s="90"/>
      <c r="N6" s="90"/>
      <c r="O6" s="90"/>
      <c r="P6" s="90"/>
      <c r="Q6" s="90"/>
      <c r="R6" s="90"/>
      <c r="S6" s="90"/>
      <c r="T6" s="90"/>
      <c r="U6" s="90"/>
      <c r="V6" s="90"/>
      <c r="W6" s="90"/>
      <c r="X6" s="90"/>
      <c r="Y6" s="90"/>
      <c r="Z6" s="90"/>
      <c r="AA6" s="90"/>
    </row>
    <row r="7" spans="1:27" ht="15"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row>
    <row r="8" spans="1:27" ht="15" customHeight="1">
      <c r="A8" s="90"/>
      <c r="B8" s="92"/>
      <c r="C8" s="90"/>
      <c r="D8" s="90"/>
      <c r="E8" s="90"/>
      <c r="F8" s="90"/>
      <c r="G8" s="90"/>
      <c r="H8" s="90"/>
      <c r="I8" s="90"/>
      <c r="J8" s="90"/>
      <c r="K8" s="90"/>
      <c r="L8" s="90"/>
      <c r="M8" s="90"/>
      <c r="N8" s="90"/>
      <c r="O8" s="90"/>
      <c r="P8" s="90"/>
      <c r="Q8" s="90"/>
      <c r="R8" s="90"/>
      <c r="S8" s="90"/>
      <c r="T8" s="90"/>
      <c r="U8" s="90"/>
      <c r="V8" s="90"/>
      <c r="W8" s="90"/>
      <c r="X8" s="90"/>
      <c r="Y8" s="90"/>
      <c r="Z8" s="90"/>
      <c r="AA8" s="90"/>
    </row>
    <row r="9" spans="1:27" ht="15" customHeight="1">
      <c r="A9" s="90"/>
      <c r="B9" s="97" t="s">
        <v>41</v>
      </c>
      <c r="C9" s="90"/>
      <c r="D9" s="90"/>
      <c r="E9" s="90"/>
      <c r="F9" s="90"/>
      <c r="G9" s="90"/>
      <c r="H9" s="90"/>
      <c r="I9" s="90"/>
      <c r="J9" s="90"/>
      <c r="K9" s="90"/>
      <c r="L9" s="90"/>
      <c r="M9" s="90"/>
      <c r="N9" s="90"/>
      <c r="O9" s="90"/>
      <c r="P9" s="90"/>
      <c r="Q9" s="90"/>
      <c r="R9" s="90"/>
      <c r="S9" s="90"/>
      <c r="T9" s="90"/>
      <c r="U9" s="90"/>
      <c r="V9" s="90"/>
      <c r="W9" s="90"/>
      <c r="X9" s="90"/>
      <c r="Y9" s="90"/>
      <c r="Z9" s="90"/>
      <c r="AA9" s="90"/>
    </row>
    <row r="10" spans="1:27" ht="15" customHeight="1">
      <c r="A10" s="90"/>
      <c r="B10" s="92"/>
      <c r="C10" s="90"/>
      <c r="D10" s="90"/>
      <c r="E10" s="90"/>
      <c r="F10" s="90"/>
      <c r="G10" s="90"/>
      <c r="H10" s="90"/>
      <c r="I10" s="90"/>
      <c r="J10" s="90"/>
      <c r="K10" s="90"/>
      <c r="L10" s="90"/>
      <c r="M10" s="90"/>
      <c r="N10" s="90"/>
      <c r="O10" s="90"/>
      <c r="P10" s="90"/>
      <c r="Q10" s="90"/>
      <c r="R10" s="90"/>
      <c r="S10" s="90"/>
      <c r="T10" s="90"/>
      <c r="U10" s="90"/>
      <c r="V10" s="90"/>
      <c r="W10" s="90"/>
      <c r="X10" s="90"/>
      <c r="Y10" s="90"/>
      <c r="Z10" s="90"/>
      <c r="AA10" s="90"/>
    </row>
    <row r="11" spans="1:27" ht="15" customHeight="1" thickBot="1">
      <c r="A11" s="90"/>
      <c r="B11" s="92"/>
      <c r="C11" s="90"/>
      <c r="D11" s="90"/>
      <c r="E11" s="90"/>
      <c r="F11" s="90"/>
      <c r="G11" s="90"/>
      <c r="H11" s="90"/>
      <c r="I11" s="90"/>
      <c r="J11" s="90"/>
      <c r="K11" s="90"/>
      <c r="L11" s="90"/>
      <c r="M11" s="90"/>
      <c r="N11" s="90"/>
      <c r="O11" s="90"/>
      <c r="P11" s="90"/>
      <c r="Q11" s="90"/>
      <c r="R11" s="90"/>
      <c r="S11" s="90"/>
      <c r="T11" s="90"/>
      <c r="U11" s="90"/>
      <c r="V11" s="90"/>
      <c r="W11" s="90"/>
      <c r="X11" s="90"/>
      <c r="Y11" s="90"/>
      <c r="Z11" s="90"/>
      <c r="AA11" s="90"/>
    </row>
    <row r="12" spans="1:27" ht="21.75" customHeight="1" thickBot="1">
      <c r="A12" s="577" t="s">
        <v>217</v>
      </c>
      <c r="B12" s="581" t="s">
        <v>31</v>
      </c>
      <c r="C12" s="583" t="s">
        <v>28</v>
      </c>
      <c r="D12" s="583"/>
      <c r="E12" s="583"/>
      <c r="F12" s="584" t="s">
        <v>29</v>
      </c>
      <c r="G12" s="585"/>
      <c r="H12" s="585"/>
      <c r="I12" s="587" t="s">
        <v>30</v>
      </c>
      <c r="J12" s="588"/>
      <c r="K12" s="589"/>
      <c r="L12" s="578" t="s">
        <v>100</v>
      </c>
      <c r="M12" s="579"/>
      <c r="N12" s="580"/>
      <c r="O12" s="98"/>
      <c r="P12" s="90"/>
      <c r="Q12" s="90"/>
      <c r="R12" s="90"/>
      <c r="S12" s="90"/>
      <c r="T12" s="90"/>
      <c r="U12" s="90"/>
      <c r="V12" s="90"/>
      <c r="W12" s="90"/>
      <c r="X12" s="90"/>
      <c r="Y12" s="90"/>
      <c r="Z12" s="90"/>
      <c r="AA12" s="90"/>
    </row>
    <row r="13" spans="1:27" ht="21.75" customHeight="1" thickBot="1">
      <c r="A13" s="577"/>
      <c r="B13" s="582"/>
      <c r="C13" s="99" t="s">
        <v>33</v>
      </c>
      <c r="D13" s="100" t="s">
        <v>36</v>
      </c>
      <c r="E13" s="101" t="s">
        <v>37</v>
      </c>
      <c r="F13" s="102" t="s">
        <v>33</v>
      </c>
      <c r="G13" s="100" t="s">
        <v>36</v>
      </c>
      <c r="H13" s="101" t="s">
        <v>37</v>
      </c>
      <c r="I13" s="102" t="s">
        <v>33</v>
      </c>
      <c r="J13" s="100" t="s">
        <v>38</v>
      </c>
      <c r="K13" s="103" t="s">
        <v>39</v>
      </c>
      <c r="L13" s="104" t="s">
        <v>97</v>
      </c>
      <c r="M13" s="104" t="s">
        <v>98</v>
      </c>
      <c r="N13" s="104" t="s">
        <v>99</v>
      </c>
      <c r="O13" s="105"/>
      <c r="P13" s="90"/>
      <c r="Q13" s="90"/>
      <c r="R13" s="90"/>
      <c r="S13" s="90"/>
      <c r="T13" s="90"/>
      <c r="U13" s="90"/>
      <c r="V13" s="90"/>
      <c r="W13" s="90"/>
      <c r="X13" s="90"/>
      <c r="Y13" s="90"/>
      <c r="Z13" s="90"/>
      <c r="AA13" s="90"/>
    </row>
    <row r="14" spans="1:27" ht="21.75" customHeight="1" thickBot="1">
      <c r="A14" s="175">
        <f>IF('男子データ入力'!AI93="",'女子データ入力'!AI93,'男子データ入力'!AI93)</f>
      </c>
      <c r="B14" s="152" t="str">
        <f>IF('男子データ入力'!AI94="",'女子データ入力'!AH94,'男子データ入力'!AH94)</f>
        <v>　中学校</v>
      </c>
      <c r="C14" s="106">
        <f>'男子データ入力'!AI95</f>
        <v>0</v>
      </c>
      <c r="D14" s="107">
        <f>'男子データ入力'!AI96</f>
        <v>0</v>
      </c>
      <c r="E14" s="108">
        <f>'男子データ入力'!AI97</f>
        <v>0</v>
      </c>
      <c r="F14" s="109">
        <f>'女子データ入力'!AI95</f>
        <v>0</v>
      </c>
      <c r="G14" s="107">
        <f>'女子データ入力'!AI96</f>
        <v>0</v>
      </c>
      <c r="H14" s="108">
        <f>'女子データ入力'!AI97</f>
        <v>0</v>
      </c>
      <c r="I14" s="156">
        <f>C14+F14</f>
        <v>0</v>
      </c>
      <c r="J14" s="157">
        <f>D14+G14</f>
        <v>0</v>
      </c>
      <c r="K14" s="106">
        <f>E14+H14</f>
        <v>0</v>
      </c>
      <c r="L14" s="110">
        <f>'男子データ入力'!AD151</f>
        <v>0</v>
      </c>
      <c r="M14" s="110">
        <f>'女子データ入力'!AD151</f>
        <v>0</v>
      </c>
      <c r="N14" s="110">
        <f>L14+M14</f>
        <v>0</v>
      </c>
      <c r="O14" s="111"/>
      <c r="P14" s="90"/>
      <c r="Q14" s="90"/>
      <c r="R14" s="90"/>
      <c r="S14" s="90"/>
      <c r="T14" s="90"/>
      <c r="U14" s="90"/>
      <c r="V14" s="90"/>
      <c r="W14" s="90"/>
      <c r="X14" s="90"/>
      <c r="Y14" s="90"/>
      <c r="Z14" s="90"/>
      <c r="AA14" s="90"/>
    </row>
    <row r="15" spans="1:27" ht="15" customHeight="1">
      <c r="A15" s="90"/>
      <c r="B15" s="92"/>
      <c r="C15" s="90"/>
      <c r="D15" s="90"/>
      <c r="E15" s="90"/>
      <c r="F15" s="90"/>
      <c r="G15" s="90"/>
      <c r="H15" s="90"/>
      <c r="I15" s="90"/>
      <c r="J15" s="90"/>
      <c r="K15" s="90"/>
      <c r="L15" s="90"/>
      <c r="M15" s="90"/>
      <c r="N15" s="90"/>
      <c r="O15" s="90"/>
      <c r="P15" s="90"/>
      <c r="Q15" s="90"/>
      <c r="R15" s="90"/>
      <c r="S15" s="90"/>
      <c r="T15" s="90"/>
      <c r="U15" s="90"/>
      <c r="V15" s="90"/>
      <c r="W15" s="90"/>
      <c r="X15" s="90"/>
      <c r="Y15" s="90"/>
      <c r="Z15" s="90"/>
      <c r="AA15" s="90"/>
    </row>
    <row r="16" spans="1:27" ht="15" customHeight="1">
      <c r="A16" s="90"/>
      <c r="B16" s="92"/>
      <c r="C16" s="90"/>
      <c r="D16" s="90"/>
      <c r="E16" s="90"/>
      <c r="F16" s="90"/>
      <c r="G16" s="90"/>
      <c r="H16" s="90"/>
      <c r="I16" s="90"/>
      <c r="J16" s="90"/>
      <c r="K16" s="90"/>
      <c r="L16" s="90"/>
      <c r="M16" s="90"/>
      <c r="N16" s="90"/>
      <c r="O16" s="90"/>
      <c r="P16" s="90"/>
      <c r="Q16" s="90"/>
      <c r="R16" s="90"/>
      <c r="S16" s="90"/>
      <c r="T16" s="90"/>
      <c r="U16" s="90"/>
      <c r="V16" s="90"/>
      <c r="W16" s="90"/>
      <c r="X16" s="90"/>
      <c r="Y16" s="90"/>
      <c r="Z16" s="90"/>
      <c r="AA16" s="90"/>
    </row>
    <row r="17" spans="1:27" ht="13.5">
      <c r="A17" s="90"/>
      <c r="B17" s="92"/>
      <c r="C17" s="90"/>
      <c r="D17" s="90"/>
      <c r="E17" s="90"/>
      <c r="F17" s="90"/>
      <c r="G17" s="90"/>
      <c r="H17" s="90"/>
      <c r="I17" s="90"/>
      <c r="J17" s="90"/>
      <c r="K17" s="90"/>
      <c r="L17" s="90"/>
      <c r="M17" s="90"/>
      <c r="N17" s="90"/>
      <c r="O17" s="90"/>
      <c r="P17" s="90"/>
      <c r="Q17" s="90"/>
      <c r="R17" s="90"/>
      <c r="S17" s="90"/>
      <c r="T17" s="90"/>
      <c r="U17" s="90"/>
      <c r="V17" s="90"/>
      <c r="W17" s="90"/>
      <c r="X17" s="90"/>
      <c r="Y17" s="90"/>
      <c r="Z17" s="90"/>
      <c r="AA17" s="90"/>
    </row>
    <row r="18" spans="1:27" ht="13.5">
      <c r="A18" s="90"/>
      <c r="B18" s="92"/>
      <c r="C18" s="90"/>
      <c r="D18" s="90"/>
      <c r="E18" s="90"/>
      <c r="F18" s="90"/>
      <c r="G18" s="90"/>
      <c r="H18" s="90"/>
      <c r="I18" s="90"/>
      <c r="J18" s="90"/>
      <c r="K18" s="90"/>
      <c r="L18" s="90"/>
      <c r="M18" s="90"/>
      <c r="N18" s="90"/>
      <c r="O18" s="90"/>
      <c r="P18" s="90"/>
      <c r="Q18" s="90"/>
      <c r="R18" s="90"/>
      <c r="S18" s="90"/>
      <c r="T18" s="90"/>
      <c r="U18" s="90"/>
      <c r="V18" s="90"/>
      <c r="W18" s="90"/>
      <c r="X18" s="90"/>
      <c r="Y18" s="90"/>
      <c r="Z18" s="90"/>
      <c r="AA18" s="90"/>
    </row>
    <row r="19" spans="1:27" ht="13.5">
      <c r="A19" s="90"/>
      <c r="B19" s="92"/>
      <c r="C19" s="90"/>
      <c r="D19" s="90"/>
      <c r="E19" s="90"/>
      <c r="F19" s="90"/>
      <c r="G19" s="90"/>
      <c r="H19" s="90"/>
      <c r="I19" s="90"/>
      <c r="J19" s="90"/>
      <c r="K19" s="90"/>
      <c r="L19" s="90"/>
      <c r="M19" s="90"/>
      <c r="N19" s="90"/>
      <c r="O19" s="90"/>
      <c r="P19" s="90"/>
      <c r="Q19" s="90"/>
      <c r="R19" s="90"/>
      <c r="S19" s="90"/>
      <c r="T19" s="90"/>
      <c r="U19" s="90"/>
      <c r="V19" s="90"/>
      <c r="W19" s="90"/>
      <c r="X19" s="90"/>
      <c r="Y19" s="90"/>
      <c r="Z19" s="90"/>
      <c r="AA19" s="90"/>
    </row>
    <row r="20" spans="1:27" ht="13.5">
      <c r="A20" s="90"/>
      <c r="B20" s="92"/>
      <c r="C20" s="90"/>
      <c r="D20" s="90"/>
      <c r="E20" s="90"/>
      <c r="F20" s="90"/>
      <c r="G20" s="90"/>
      <c r="H20" s="90"/>
      <c r="I20" s="90"/>
      <c r="J20" s="90"/>
      <c r="K20" s="90"/>
      <c r="L20" s="90"/>
      <c r="M20" s="90"/>
      <c r="N20" s="90"/>
      <c r="O20" s="90"/>
      <c r="P20" s="90"/>
      <c r="Q20" s="90"/>
      <c r="R20" s="90"/>
      <c r="S20" s="90"/>
      <c r="T20" s="90"/>
      <c r="U20" s="90"/>
      <c r="V20" s="90"/>
      <c r="W20" s="90"/>
      <c r="X20" s="90"/>
      <c r="Y20" s="90"/>
      <c r="Z20" s="90"/>
      <c r="AA20" s="90"/>
    </row>
    <row r="21" spans="1:27" ht="13.5">
      <c r="A21" s="90"/>
      <c r="B21" s="92"/>
      <c r="C21" s="90"/>
      <c r="D21" s="90"/>
      <c r="E21" s="90"/>
      <c r="F21" s="90"/>
      <c r="G21" s="90"/>
      <c r="H21" s="90"/>
      <c r="I21" s="90"/>
      <c r="J21" s="90"/>
      <c r="K21" s="90"/>
      <c r="L21" s="90"/>
      <c r="M21" s="90"/>
      <c r="N21" s="90"/>
      <c r="O21" s="90"/>
      <c r="P21" s="90"/>
      <c r="Q21" s="90"/>
      <c r="R21" s="90"/>
      <c r="S21" s="90"/>
      <c r="T21" s="90"/>
      <c r="U21" s="90"/>
      <c r="V21" s="90"/>
      <c r="W21" s="90"/>
      <c r="X21" s="90"/>
      <c r="Y21" s="90"/>
      <c r="Z21" s="90"/>
      <c r="AA21" s="90"/>
    </row>
    <row r="22" spans="1:27" ht="13.5">
      <c r="A22" s="90"/>
      <c r="B22" s="92"/>
      <c r="C22" s="90"/>
      <c r="D22" s="90"/>
      <c r="E22" s="90"/>
      <c r="F22" s="90"/>
      <c r="G22" s="90"/>
      <c r="H22" s="90"/>
      <c r="I22" s="90"/>
      <c r="J22" s="90"/>
      <c r="K22" s="90"/>
      <c r="L22" s="90"/>
      <c r="M22" s="90"/>
      <c r="N22" s="90"/>
      <c r="O22" s="90"/>
      <c r="P22" s="90"/>
      <c r="Q22" s="90"/>
      <c r="R22" s="90"/>
      <c r="S22" s="90"/>
      <c r="T22" s="90"/>
      <c r="U22" s="90"/>
      <c r="V22" s="90"/>
      <c r="W22" s="90"/>
      <c r="X22" s="90"/>
      <c r="Y22" s="90"/>
      <c r="Z22" s="90"/>
      <c r="AA22" s="90"/>
    </row>
    <row r="23" spans="1:27" ht="13.5">
      <c r="A23" s="90"/>
      <c r="B23" s="92"/>
      <c r="C23" s="90"/>
      <c r="D23" s="90"/>
      <c r="E23" s="90"/>
      <c r="F23" s="90"/>
      <c r="G23" s="90"/>
      <c r="H23" s="90"/>
      <c r="I23" s="90"/>
      <c r="J23" s="90"/>
      <c r="K23" s="90"/>
      <c r="L23" s="90"/>
      <c r="M23" s="90"/>
      <c r="N23" s="90"/>
      <c r="O23" s="90"/>
      <c r="P23" s="90"/>
      <c r="Q23" s="90"/>
      <c r="R23" s="90"/>
      <c r="S23" s="90"/>
      <c r="T23" s="90"/>
      <c r="U23" s="90"/>
      <c r="V23" s="90"/>
      <c r="W23" s="90"/>
      <c r="X23" s="90"/>
      <c r="Y23" s="90"/>
      <c r="Z23" s="90"/>
      <c r="AA23" s="90"/>
    </row>
    <row r="24" spans="1:27" ht="13.5">
      <c r="A24" s="90"/>
      <c r="B24" s="92"/>
      <c r="C24" s="90"/>
      <c r="D24" s="90"/>
      <c r="E24" s="90"/>
      <c r="F24" s="90"/>
      <c r="G24" s="90"/>
      <c r="H24" s="90"/>
      <c r="I24" s="90"/>
      <c r="J24" s="90"/>
      <c r="K24" s="90"/>
      <c r="L24" s="90"/>
      <c r="M24" s="90"/>
      <c r="N24" s="90"/>
      <c r="O24" s="90"/>
      <c r="P24" s="90"/>
      <c r="Q24" s="90"/>
      <c r="R24" s="90"/>
      <c r="S24" s="90"/>
      <c r="T24" s="90"/>
      <c r="U24" s="90"/>
      <c r="V24" s="90"/>
      <c r="W24" s="90"/>
      <c r="X24" s="90"/>
      <c r="Y24" s="90"/>
      <c r="Z24" s="90"/>
      <c r="AA24" s="90"/>
    </row>
    <row r="25" spans="1:27" ht="13.5">
      <c r="A25" s="90"/>
      <c r="B25" s="92"/>
      <c r="C25" s="90"/>
      <c r="D25" s="90"/>
      <c r="E25" s="90"/>
      <c r="F25" s="90"/>
      <c r="G25" s="90"/>
      <c r="H25" s="90"/>
      <c r="I25" s="90"/>
      <c r="J25" s="90"/>
      <c r="K25" s="90"/>
      <c r="L25" s="90"/>
      <c r="M25" s="90"/>
      <c r="N25" s="90"/>
      <c r="O25" s="90"/>
      <c r="P25" s="90"/>
      <c r="Q25" s="90"/>
      <c r="R25" s="90"/>
      <c r="S25" s="90"/>
      <c r="T25" s="90"/>
      <c r="U25" s="90"/>
      <c r="V25" s="90"/>
      <c r="W25" s="90"/>
      <c r="X25" s="90"/>
      <c r="Y25" s="90"/>
      <c r="Z25" s="90"/>
      <c r="AA25" s="90"/>
    </row>
    <row r="26" spans="1:27" ht="13.5">
      <c r="A26" s="90"/>
      <c r="B26" s="92"/>
      <c r="C26" s="90"/>
      <c r="D26" s="90"/>
      <c r="E26" s="90"/>
      <c r="F26" s="90"/>
      <c r="G26" s="90"/>
      <c r="H26" s="90"/>
      <c r="I26" s="90"/>
      <c r="J26" s="90"/>
      <c r="K26" s="90"/>
      <c r="L26" s="90"/>
      <c r="M26" s="90"/>
      <c r="N26" s="90"/>
      <c r="O26" s="90"/>
      <c r="P26" s="90"/>
      <c r="Q26" s="90"/>
      <c r="R26" s="90"/>
      <c r="S26" s="90"/>
      <c r="T26" s="90"/>
      <c r="U26" s="90"/>
      <c r="V26" s="90"/>
      <c r="W26" s="90"/>
      <c r="X26" s="90"/>
      <c r="Y26" s="90"/>
      <c r="Z26" s="90"/>
      <c r="AA26" s="90"/>
    </row>
    <row r="27" spans="1:27" ht="13.5">
      <c r="A27" s="90"/>
      <c r="B27" s="92"/>
      <c r="C27" s="90"/>
      <c r="D27" s="90"/>
      <c r="E27" s="90"/>
      <c r="F27" s="90"/>
      <c r="G27" s="90"/>
      <c r="H27" s="90"/>
      <c r="I27" s="90"/>
      <c r="J27" s="90"/>
      <c r="K27" s="90"/>
      <c r="L27" s="90"/>
      <c r="M27" s="90"/>
      <c r="N27" s="90"/>
      <c r="O27" s="90"/>
      <c r="P27" s="90"/>
      <c r="Q27" s="90"/>
      <c r="R27" s="90"/>
      <c r="S27" s="90"/>
      <c r="T27" s="90"/>
      <c r="U27" s="90"/>
      <c r="V27" s="90"/>
      <c r="W27" s="90"/>
      <c r="X27" s="90"/>
      <c r="Y27" s="90"/>
      <c r="Z27" s="90"/>
      <c r="AA27" s="90"/>
    </row>
    <row r="28" spans="1:27" ht="13.5">
      <c r="A28" s="90"/>
      <c r="B28" s="92"/>
      <c r="C28" s="90"/>
      <c r="D28" s="90"/>
      <c r="E28" s="90"/>
      <c r="F28" s="90"/>
      <c r="G28" s="90"/>
      <c r="H28" s="90"/>
      <c r="I28" s="90"/>
      <c r="J28" s="90"/>
      <c r="K28" s="90"/>
      <c r="L28" s="90"/>
      <c r="M28" s="90"/>
      <c r="N28" s="90"/>
      <c r="O28" s="90"/>
      <c r="P28" s="90"/>
      <c r="Q28" s="90"/>
      <c r="R28" s="90"/>
      <c r="S28" s="90"/>
      <c r="T28" s="90"/>
      <c r="U28" s="90"/>
      <c r="V28" s="90"/>
      <c r="W28" s="90"/>
      <c r="X28" s="90"/>
      <c r="Y28" s="90"/>
      <c r="Z28" s="90"/>
      <c r="AA28" s="90"/>
    </row>
    <row r="29" spans="1:27" ht="13.5">
      <c r="A29" s="90"/>
      <c r="B29" s="92"/>
      <c r="C29" s="90"/>
      <c r="D29" s="90"/>
      <c r="E29" s="90"/>
      <c r="F29" s="90"/>
      <c r="G29" s="90"/>
      <c r="H29" s="90"/>
      <c r="I29" s="90"/>
      <c r="J29" s="90"/>
      <c r="K29" s="90"/>
      <c r="L29" s="90"/>
      <c r="M29" s="90"/>
      <c r="N29" s="90"/>
      <c r="O29" s="90"/>
      <c r="P29" s="90"/>
      <c r="Q29" s="90"/>
      <c r="R29" s="90"/>
      <c r="S29" s="90"/>
      <c r="T29" s="90"/>
      <c r="U29" s="90"/>
      <c r="V29" s="90"/>
      <c r="W29" s="90"/>
      <c r="X29" s="90"/>
      <c r="Y29" s="90"/>
      <c r="Z29" s="90"/>
      <c r="AA29" s="90"/>
    </row>
    <row r="30" spans="1:27" ht="13.5">
      <c r="A30" s="90"/>
      <c r="B30" s="92"/>
      <c r="C30" s="90"/>
      <c r="D30" s="90"/>
      <c r="E30" s="90"/>
      <c r="F30" s="90"/>
      <c r="G30" s="90"/>
      <c r="H30" s="90"/>
      <c r="I30" s="90"/>
      <c r="J30" s="90"/>
      <c r="K30" s="90"/>
      <c r="L30" s="90"/>
      <c r="M30" s="90"/>
      <c r="N30" s="90"/>
      <c r="O30" s="90"/>
      <c r="P30" s="90"/>
      <c r="Q30" s="90"/>
      <c r="R30" s="90"/>
      <c r="S30" s="90"/>
      <c r="T30" s="90"/>
      <c r="U30" s="90"/>
      <c r="V30" s="90"/>
      <c r="W30" s="90"/>
      <c r="X30" s="90"/>
      <c r="Y30" s="90"/>
      <c r="Z30" s="90"/>
      <c r="AA30" s="90"/>
    </row>
    <row r="31" spans="1:27" ht="13.5">
      <c r="A31" s="90"/>
      <c r="B31" s="92"/>
      <c r="C31" s="90"/>
      <c r="D31" s="90"/>
      <c r="E31" s="90"/>
      <c r="F31" s="90"/>
      <c r="G31" s="90"/>
      <c r="H31" s="90"/>
      <c r="I31" s="90"/>
      <c r="J31" s="90"/>
      <c r="K31" s="90"/>
      <c r="L31" s="90"/>
      <c r="M31" s="90"/>
      <c r="N31" s="90"/>
      <c r="O31" s="90"/>
      <c r="P31" s="90"/>
      <c r="Q31" s="90"/>
      <c r="R31" s="90"/>
      <c r="S31" s="90"/>
      <c r="T31" s="90"/>
      <c r="U31" s="90"/>
      <c r="V31" s="90"/>
      <c r="W31" s="90"/>
      <c r="X31" s="90"/>
      <c r="Y31" s="90"/>
      <c r="Z31" s="90"/>
      <c r="AA31" s="90"/>
    </row>
    <row r="32" spans="1:27" ht="13.5">
      <c r="A32" s="90"/>
      <c r="B32" s="92"/>
      <c r="C32" s="90"/>
      <c r="D32" s="90"/>
      <c r="E32" s="90"/>
      <c r="F32" s="90"/>
      <c r="G32" s="90"/>
      <c r="H32" s="90"/>
      <c r="I32" s="90"/>
      <c r="J32" s="90"/>
      <c r="K32" s="90"/>
      <c r="L32" s="90"/>
      <c r="M32" s="90"/>
      <c r="N32" s="90"/>
      <c r="O32" s="90"/>
      <c r="P32" s="90"/>
      <c r="Q32" s="90"/>
      <c r="R32" s="90"/>
      <c r="S32" s="90"/>
      <c r="T32" s="90"/>
      <c r="U32" s="90"/>
      <c r="V32" s="90"/>
      <c r="W32" s="90"/>
      <c r="X32" s="90"/>
      <c r="Y32" s="90"/>
      <c r="Z32" s="90"/>
      <c r="AA32" s="90"/>
    </row>
    <row r="33" spans="1:27" ht="13.5">
      <c r="A33" s="90"/>
      <c r="B33" s="92"/>
      <c r="C33" s="90"/>
      <c r="D33" s="90"/>
      <c r="E33" s="90"/>
      <c r="F33" s="90"/>
      <c r="G33" s="90"/>
      <c r="H33" s="90"/>
      <c r="I33" s="90"/>
      <c r="J33" s="90"/>
      <c r="K33" s="90"/>
      <c r="L33" s="90"/>
      <c r="M33" s="90"/>
      <c r="N33" s="90"/>
      <c r="O33" s="90"/>
      <c r="P33" s="90"/>
      <c r="Q33" s="90"/>
      <c r="R33" s="90"/>
      <c r="S33" s="90"/>
      <c r="T33" s="90"/>
      <c r="U33" s="90"/>
      <c r="V33" s="90"/>
      <c r="W33" s="90"/>
      <c r="X33" s="90"/>
      <c r="Y33" s="90"/>
      <c r="Z33" s="90"/>
      <c r="AA33" s="90"/>
    </row>
    <row r="34" spans="1:27" ht="13.5">
      <c r="A34" s="90"/>
      <c r="B34" s="92"/>
      <c r="C34" s="90"/>
      <c r="D34" s="90"/>
      <c r="E34" s="90"/>
      <c r="F34" s="90"/>
      <c r="G34" s="90"/>
      <c r="H34" s="90"/>
      <c r="I34" s="90"/>
      <c r="J34" s="90"/>
      <c r="K34" s="90"/>
      <c r="L34" s="90"/>
      <c r="M34" s="90"/>
      <c r="N34" s="90"/>
      <c r="O34" s="90"/>
      <c r="P34" s="90"/>
      <c r="Q34" s="90"/>
      <c r="R34" s="90"/>
      <c r="S34" s="90"/>
      <c r="T34" s="90"/>
      <c r="U34" s="90"/>
      <c r="V34" s="90"/>
      <c r="W34" s="90"/>
      <c r="X34" s="90"/>
      <c r="Y34" s="90"/>
      <c r="Z34" s="90"/>
      <c r="AA34" s="90"/>
    </row>
    <row r="35" spans="1:27" ht="13.5">
      <c r="A35" s="90"/>
      <c r="B35" s="92"/>
      <c r="C35" s="90"/>
      <c r="D35" s="90"/>
      <c r="E35" s="90"/>
      <c r="F35" s="90"/>
      <c r="G35" s="90"/>
      <c r="H35" s="90"/>
      <c r="I35" s="90"/>
      <c r="J35" s="90"/>
      <c r="K35" s="90"/>
      <c r="L35" s="90"/>
      <c r="M35" s="90"/>
      <c r="N35" s="90"/>
      <c r="O35" s="90"/>
      <c r="P35" s="90"/>
      <c r="Q35" s="90"/>
      <c r="R35" s="90"/>
      <c r="S35" s="90"/>
      <c r="T35" s="90"/>
      <c r="U35" s="90"/>
      <c r="V35" s="90"/>
      <c r="W35" s="90"/>
      <c r="X35" s="90"/>
      <c r="Y35" s="90"/>
      <c r="Z35" s="90"/>
      <c r="AA35" s="90"/>
    </row>
    <row r="36" spans="1:27" ht="13.5">
      <c r="A36" s="90"/>
      <c r="B36" s="92"/>
      <c r="C36" s="90"/>
      <c r="D36" s="90"/>
      <c r="E36" s="90"/>
      <c r="F36" s="90"/>
      <c r="G36" s="90"/>
      <c r="H36" s="90"/>
      <c r="I36" s="90"/>
      <c r="J36" s="90"/>
      <c r="K36" s="90"/>
      <c r="L36" s="90"/>
      <c r="M36" s="90"/>
      <c r="N36" s="90"/>
      <c r="O36" s="90"/>
      <c r="P36" s="90"/>
      <c r="Q36" s="90"/>
      <c r="R36" s="90"/>
      <c r="S36" s="90"/>
      <c r="T36" s="90"/>
      <c r="U36" s="90"/>
      <c r="V36" s="90"/>
      <c r="W36" s="90"/>
      <c r="X36" s="90"/>
      <c r="Y36" s="90"/>
      <c r="Z36" s="90"/>
      <c r="AA36" s="90"/>
    </row>
    <row r="37" spans="1:27" ht="13.5">
      <c r="A37" s="90"/>
      <c r="B37" s="92"/>
      <c r="C37" s="90"/>
      <c r="D37" s="90"/>
      <c r="E37" s="90"/>
      <c r="F37" s="90"/>
      <c r="G37" s="90"/>
      <c r="H37" s="90"/>
      <c r="I37" s="90"/>
      <c r="J37" s="90"/>
      <c r="K37" s="90"/>
      <c r="L37" s="90"/>
      <c r="M37" s="90"/>
      <c r="N37" s="90"/>
      <c r="O37" s="90"/>
      <c r="P37" s="90"/>
      <c r="Q37" s="90"/>
      <c r="R37" s="90"/>
      <c r="S37" s="90"/>
      <c r="T37" s="90"/>
      <c r="U37" s="90"/>
      <c r="V37" s="90"/>
      <c r="W37" s="90"/>
      <c r="X37" s="90"/>
      <c r="Y37" s="90"/>
      <c r="Z37" s="90"/>
      <c r="AA37" s="90"/>
    </row>
    <row r="38" spans="1:27" ht="13.5">
      <c r="A38" s="90"/>
      <c r="B38" s="92"/>
      <c r="C38" s="90"/>
      <c r="D38" s="90"/>
      <c r="E38" s="90"/>
      <c r="F38" s="90"/>
      <c r="G38" s="90"/>
      <c r="H38" s="90"/>
      <c r="I38" s="90"/>
      <c r="J38" s="90"/>
      <c r="K38" s="90"/>
      <c r="L38" s="90"/>
      <c r="M38" s="90"/>
      <c r="N38" s="90"/>
      <c r="O38" s="90"/>
      <c r="P38" s="90"/>
      <c r="Q38" s="90"/>
      <c r="R38" s="90"/>
      <c r="S38" s="90"/>
      <c r="T38" s="90"/>
      <c r="U38" s="90"/>
      <c r="V38" s="90"/>
      <c r="W38" s="90"/>
      <c r="X38" s="90"/>
      <c r="Y38" s="90"/>
      <c r="Z38" s="90"/>
      <c r="AA38" s="90"/>
    </row>
    <row r="39" spans="1:27" ht="13.5">
      <c r="A39" s="90"/>
      <c r="B39" s="92"/>
      <c r="C39" s="90"/>
      <c r="D39" s="90"/>
      <c r="E39" s="90"/>
      <c r="F39" s="90"/>
      <c r="G39" s="90"/>
      <c r="H39" s="90"/>
      <c r="I39" s="90"/>
      <c r="J39" s="90"/>
      <c r="K39" s="90"/>
      <c r="L39" s="90"/>
      <c r="M39" s="90"/>
      <c r="N39" s="90"/>
      <c r="O39" s="90"/>
      <c r="P39" s="90"/>
      <c r="Q39" s="90"/>
      <c r="R39" s="90"/>
      <c r="S39" s="90"/>
      <c r="T39" s="90"/>
      <c r="U39" s="90"/>
      <c r="V39" s="90"/>
      <c r="W39" s="90"/>
      <c r="X39" s="90"/>
      <c r="Y39" s="90"/>
      <c r="Z39" s="90"/>
      <c r="AA39" s="90"/>
    </row>
    <row r="40" spans="1:27" ht="13.5">
      <c r="A40" s="90"/>
      <c r="B40" s="92"/>
      <c r="C40" s="90"/>
      <c r="D40" s="90"/>
      <c r="E40" s="90"/>
      <c r="F40" s="90"/>
      <c r="G40" s="90"/>
      <c r="H40" s="90"/>
      <c r="I40" s="90"/>
      <c r="J40" s="90"/>
      <c r="K40" s="90"/>
      <c r="L40" s="90"/>
      <c r="M40" s="90"/>
      <c r="N40" s="90"/>
      <c r="O40" s="90"/>
      <c r="P40" s="90"/>
      <c r="Q40" s="90"/>
      <c r="R40" s="90"/>
      <c r="S40" s="90"/>
      <c r="T40" s="90"/>
      <c r="U40" s="90"/>
      <c r="V40" s="90"/>
      <c r="W40" s="90"/>
      <c r="X40" s="90"/>
      <c r="Y40" s="90"/>
      <c r="Z40" s="90"/>
      <c r="AA40" s="90"/>
    </row>
    <row r="41" spans="1:27" ht="13.5">
      <c r="A41" s="90"/>
      <c r="B41" s="92"/>
      <c r="C41" s="90"/>
      <c r="D41" s="90"/>
      <c r="E41" s="90"/>
      <c r="F41" s="90"/>
      <c r="G41" s="90"/>
      <c r="H41" s="90"/>
      <c r="I41" s="90"/>
      <c r="J41" s="90"/>
      <c r="K41" s="90"/>
      <c r="L41" s="90"/>
      <c r="M41" s="90"/>
      <c r="N41" s="90"/>
      <c r="O41" s="90"/>
      <c r="P41" s="90"/>
      <c r="Q41" s="90"/>
      <c r="R41" s="90"/>
      <c r="S41" s="90"/>
      <c r="T41" s="90"/>
      <c r="U41" s="90"/>
      <c r="V41" s="90"/>
      <c r="W41" s="90"/>
      <c r="X41" s="90"/>
      <c r="Y41" s="90"/>
      <c r="Z41" s="90"/>
      <c r="AA41" s="90"/>
    </row>
    <row r="42" spans="1:27" ht="13.5">
      <c r="A42" s="90"/>
      <c r="B42" s="92"/>
      <c r="C42" s="90"/>
      <c r="D42" s="90"/>
      <c r="E42" s="90"/>
      <c r="F42" s="90"/>
      <c r="G42" s="90"/>
      <c r="H42" s="90"/>
      <c r="I42" s="90"/>
      <c r="J42" s="90"/>
      <c r="K42" s="90"/>
      <c r="L42" s="90"/>
      <c r="M42" s="90"/>
      <c r="N42" s="90"/>
      <c r="O42" s="90"/>
      <c r="P42" s="90"/>
      <c r="Q42" s="90"/>
      <c r="R42" s="90"/>
      <c r="S42" s="90"/>
      <c r="T42" s="90"/>
      <c r="U42" s="90"/>
      <c r="V42" s="90"/>
      <c r="W42" s="90"/>
      <c r="X42" s="90"/>
      <c r="Y42" s="90"/>
      <c r="Z42" s="90"/>
      <c r="AA42" s="90"/>
    </row>
    <row r="43" spans="1:27" ht="13.5">
      <c r="A43" s="90"/>
      <c r="B43" s="92"/>
      <c r="C43" s="90"/>
      <c r="D43" s="90"/>
      <c r="E43" s="90"/>
      <c r="F43" s="90"/>
      <c r="G43" s="90"/>
      <c r="H43" s="90"/>
      <c r="I43" s="90"/>
      <c r="J43" s="90"/>
      <c r="K43" s="90"/>
      <c r="L43" s="90"/>
      <c r="M43" s="90"/>
      <c r="N43" s="90"/>
      <c r="O43" s="90"/>
      <c r="P43" s="90"/>
      <c r="Q43" s="90"/>
      <c r="R43" s="90"/>
      <c r="S43" s="90"/>
      <c r="T43" s="90"/>
      <c r="U43" s="90"/>
      <c r="V43" s="90"/>
      <c r="W43" s="90"/>
      <c r="X43" s="90"/>
      <c r="Y43" s="90"/>
      <c r="Z43" s="90"/>
      <c r="AA43" s="90"/>
    </row>
    <row r="44" spans="1:27" ht="13.5">
      <c r="A44" s="90"/>
      <c r="B44" s="92"/>
      <c r="C44" s="90"/>
      <c r="D44" s="90"/>
      <c r="E44" s="90"/>
      <c r="F44" s="90"/>
      <c r="G44" s="90"/>
      <c r="H44" s="90"/>
      <c r="I44" s="90"/>
      <c r="J44" s="90"/>
      <c r="K44" s="90"/>
      <c r="L44" s="90"/>
      <c r="M44" s="90"/>
      <c r="N44" s="90"/>
      <c r="O44" s="90"/>
      <c r="P44" s="90"/>
      <c r="Q44" s="90"/>
      <c r="R44" s="90"/>
      <c r="S44" s="90"/>
      <c r="T44" s="90"/>
      <c r="U44" s="90"/>
      <c r="V44" s="90"/>
      <c r="W44" s="90"/>
      <c r="X44" s="90"/>
      <c r="Y44" s="90"/>
      <c r="Z44" s="90"/>
      <c r="AA44" s="90"/>
    </row>
    <row r="45" spans="1:27" ht="13.5">
      <c r="A45" s="90"/>
      <c r="B45" s="92"/>
      <c r="C45" s="90"/>
      <c r="D45" s="90"/>
      <c r="E45" s="90"/>
      <c r="F45" s="90"/>
      <c r="G45" s="90"/>
      <c r="H45" s="90"/>
      <c r="I45" s="90"/>
      <c r="J45" s="90"/>
      <c r="K45" s="90"/>
      <c r="L45" s="90"/>
      <c r="M45" s="90"/>
      <c r="N45" s="90"/>
      <c r="O45" s="90"/>
      <c r="P45" s="90"/>
      <c r="Q45" s="90"/>
      <c r="R45" s="90"/>
      <c r="S45" s="90"/>
      <c r="T45" s="90"/>
      <c r="U45" s="90"/>
      <c r="V45" s="90"/>
      <c r="W45" s="90"/>
      <c r="X45" s="90"/>
      <c r="Y45" s="90"/>
      <c r="Z45" s="90"/>
      <c r="AA45" s="90"/>
    </row>
    <row r="46" spans="1:27" ht="13.5">
      <c r="A46" s="90"/>
      <c r="B46" s="92"/>
      <c r="C46" s="90"/>
      <c r="D46" s="90"/>
      <c r="E46" s="90"/>
      <c r="F46" s="90"/>
      <c r="G46" s="90"/>
      <c r="H46" s="90"/>
      <c r="I46" s="90"/>
      <c r="J46" s="90"/>
      <c r="K46" s="90"/>
      <c r="L46" s="90"/>
      <c r="M46" s="90"/>
      <c r="N46" s="90"/>
      <c r="O46" s="90"/>
      <c r="P46" s="90"/>
      <c r="Q46" s="90"/>
      <c r="R46" s="90"/>
      <c r="S46" s="90"/>
      <c r="T46" s="90"/>
      <c r="U46" s="90"/>
      <c r="V46" s="90"/>
      <c r="W46" s="90"/>
      <c r="X46" s="90"/>
      <c r="Y46" s="90"/>
      <c r="Z46" s="90"/>
      <c r="AA46" s="90"/>
    </row>
    <row r="47" spans="1:27" ht="13.5">
      <c r="A47" s="90"/>
      <c r="B47" s="92"/>
      <c r="C47" s="90"/>
      <c r="D47" s="90"/>
      <c r="E47" s="90"/>
      <c r="F47" s="90"/>
      <c r="G47" s="90"/>
      <c r="H47" s="90"/>
      <c r="I47" s="90"/>
      <c r="J47" s="90"/>
      <c r="K47" s="90"/>
      <c r="L47" s="90"/>
      <c r="M47" s="90"/>
      <c r="N47" s="90"/>
      <c r="O47" s="90"/>
      <c r="P47" s="90"/>
      <c r="Q47" s="90"/>
      <c r="R47" s="90"/>
      <c r="S47" s="90"/>
      <c r="T47" s="90"/>
      <c r="U47" s="90"/>
      <c r="V47" s="90"/>
      <c r="W47" s="90"/>
      <c r="X47" s="90"/>
      <c r="Y47" s="90"/>
      <c r="Z47" s="90"/>
      <c r="AA47" s="90"/>
    </row>
    <row r="48" spans="1:27" ht="13.5">
      <c r="A48" s="90"/>
      <c r="B48" s="92"/>
      <c r="C48" s="90"/>
      <c r="D48" s="90"/>
      <c r="E48" s="90"/>
      <c r="F48" s="90"/>
      <c r="G48" s="90"/>
      <c r="H48" s="90"/>
      <c r="I48" s="90"/>
      <c r="J48" s="90"/>
      <c r="K48" s="90"/>
      <c r="L48" s="90"/>
      <c r="M48" s="90"/>
      <c r="N48" s="90"/>
      <c r="O48" s="90"/>
      <c r="P48" s="90"/>
      <c r="Q48" s="90"/>
      <c r="R48" s="90"/>
      <c r="S48" s="90"/>
      <c r="T48" s="90"/>
      <c r="U48" s="90"/>
      <c r="V48" s="90"/>
      <c r="W48" s="90"/>
      <c r="X48" s="90"/>
      <c r="Y48" s="90"/>
      <c r="Z48" s="90"/>
      <c r="AA48" s="90"/>
    </row>
    <row r="49" spans="1:27" ht="13.5">
      <c r="A49" s="90"/>
      <c r="B49" s="92"/>
      <c r="C49" s="90"/>
      <c r="D49" s="90"/>
      <c r="E49" s="90"/>
      <c r="F49" s="90"/>
      <c r="G49" s="90"/>
      <c r="H49" s="90"/>
      <c r="I49" s="90"/>
      <c r="J49" s="90"/>
      <c r="K49" s="90"/>
      <c r="L49" s="90"/>
      <c r="M49" s="90"/>
      <c r="N49" s="90"/>
      <c r="O49" s="90"/>
      <c r="P49" s="90"/>
      <c r="Q49" s="90"/>
      <c r="R49" s="90"/>
      <c r="S49" s="90"/>
      <c r="T49" s="90"/>
      <c r="U49" s="90"/>
      <c r="V49" s="90"/>
      <c r="W49" s="90"/>
      <c r="X49" s="90"/>
      <c r="Y49" s="90"/>
      <c r="Z49" s="90"/>
      <c r="AA49" s="90"/>
    </row>
    <row r="50" spans="1:27" ht="13.5">
      <c r="A50" s="90"/>
      <c r="B50" s="92"/>
      <c r="C50" s="90"/>
      <c r="D50" s="90"/>
      <c r="E50" s="90"/>
      <c r="F50" s="90"/>
      <c r="G50" s="90"/>
      <c r="H50" s="90"/>
      <c r="I50" s="90"/>
      <c r="J50" s="90"/>
      <c r="K50" s="90"/>
      <c r="L50" s="90"/>
      <c r="M50" s="90"/>
      <c r="N50" s="90"/>
      <c r="O50" s="90"/>
      <c r="P50" s="90"/>
      <c r="Q50" s="90"/>
      <c r="R50" s="90"/>
      <c r="S50" s="90"/>
      <c r="T50" s="90"/>
      <c r="U50" s="90"/>
      <c r="V50" s="90"/>
      <c r="W50" s="90"/>
      <c r="X50" s="90"/>
      <c r="Y50" s="90"/>
      <c r="Z50" s="90"/>
      <c r="AA50" s="90"/>
    </row>
    <row r="51" spans="1:27" ht="13.5">
      <c r="A51" s="90"/>
      <c r="B51" s="92"/>
      <c r="C51" s="90"/>
      <c r="D51" s="90"/>
      <c r="E51" s="90"/>
      <c r="F51" s="90"/>
      <c r="G51" s="90"/>
      <c r="H51" s="90"/>
      <c r="I51" s="90"/>
      <c r="J51" s="90"/>
      <c r="K51" s="90"/>
      <c r="L51" s="90"/>
      <c r="M51" s="90"/>
      <c r="N51" s="90"/>
      <c r="O51" s="90"/>
      <c r="P51" s="90"/>
      <c r="Q51" s="90"/>
      <c r="R51" s="90"/>
      <c r="S51" s="90"/>
      <c r="T51" s="90"/>
      <c r="U51" s="90"/>
      <c r="V51" s="90"/>
      <c r="W51" s="90"/>
      <c r="X51" s="90"/>
      <c r="Y51" s="90"/>
      <c r="Z51" s="90"/>
      <c r="AA51" s="90"/>
    </row>
    <row r="52" spans="1:27" ht="13.5">
      <c r="A52" s="90"/>
      <c r="B52" s="92"/>
      <c r="C52" s="90"/>
      <c r="D52" s="90"/>
      <c r="E52" s="90"/>
      <c r="F52" s="90"/>
      <c r="G52" s="90"/>
      <c r="H52" s="90"/>
      <c r="I52" s="90"/>
      <c r="J52" s="90"/>
      <c r="K52" s="90"/>
      <c r="L52" s="90"/>
      <c r="M52" s="90"/>
      <c r="N52" s="90"/>
      <c r="O52" s="90"/>
      <c r="P52" s="90"/>
      <c r="Q52" s="90"/>
      <c r="R52" s="90"/>
      <c r="S52" s="90"/>
      <c r="T52" s="90"/>
      <c r="U52" s="90"/>
      <c r="V52" s="90"/>
      <c r="W52" s="90"/>
      <c r="X52" s="90"/>
      <c r="Y52" s="90"/>
      <c r="Z52" s="90"/>
      <c r="AA52" s="90"/>
    </row>
    <row r="53" spans="1:27" ht="13.5">
      <c r="A53" s="90"/>
      <c r="B53" s="92"/>
      <c r="C53" s="90"/>
      <c r="D53" s="90"/>
      <c r="E53" s="90"/>
      <c r="F53" s="90"/>
      <c r="G53" s="90"/>
      <c r="H53" s="90"/>
      <c r="I53" s="90"/>
      <c r="J53" s="90"/>
      <c r="K53" s="90"/>
      <c r="L53" s="90"/>
      <c r="M53" s="90"/>
      <c r="N53" s="90"/>
      <c r="O53" s="90"/>
      <c r="P53" s="90"/>
      <c r="Q53" s="90"/>
      <c r="R53" s="90"/>
      <c r="S53" s="90"/>
      <c r="T53" s="90"/>
      <c r="U53" s="90"/>
      <c r="V53" s="90"/>
      <c r="W53" s="90"/>
      <c r="X53" s="90"/>
      <c r="Y53" s="90"/>
      <c r="Z53" s="90"/>
      <c r="AA53" s="90"/>
    </row>
    <row r="54" spans="1:27" ht="13.5">
      <c r="A54" s="90"/>
      <c r="B54" s="92"/>
      <c r="C54" s="90"/>
      <c r="D54" s="90"/>
      <c r="E54" s="90"/>
      <c r="F54" s="90"/>
      <c r="G54" s="90"/>
      <c r="H54" s="90"/>
      <c r="I54" s="90"/>
      <c r="J54" s="90"/>
      <c r="K54" s="90"/>
      <c r="L54" s="90"/>
      <c r="M54" s="90"/>
      <c r="N54" s="90"/>
      <c r="O54" s="90"/>
      <c r="P54" s="90"/>
      <c r="Q54" s="90"/>
      <c r="R54" s="90"/>
      <c r="S54" s="90"/>
      <c r="T54" s="90"/>
      <c r="U54" s="90"/>
      <c r="V54" s="90"/>
      <c r="W54" s="90"/>
      <c r="X54" s="90"/>
      <c r="Y54" s="90"/>
      <c r="Z54" s="90"/>
      <c r="AA54" s="90"/>
    </row>
    <row r="55" spans="1:27" ht="13.5">
      <c r="A55" s="90"/>
      <c r="B55" s="92"/>
      <c r="C55" s="90"/>
      <c r="D55" s="90"/>
      <c r="E55" s="90"/>
      <c r="F55" s="90"/>
      <c r="G55" s="90"/>
      <c r="H55" s="90"/>
      <c r="I55" s="90"/>
      <c r="J55" s="90"/>
      <c r="K55" s="90"/>
      <c r="L55" s="90"/>
      <c r="M55" s="90"/>
      <c r="N55" s="90"/>
      <c r="O55" s="90"/>
      <c r="P55" s="90"/>
      <c r="Q55" s="90"/>
      <c r="R55" s="90"/>
      <c r="S55" s="90"/>
      <c r="T55" s="90"/>
      <c r="U55" s="90"/>
      <c r="V55" s="90"/>
      <c r="W55" s="90"/>
      <c r="X55" s="90"/>
      <c r="Y55" s="90"/>
      <c r="Z55" s="90"/>
      <c r="AA55" s="90"/>
    </row>
    <row r="56" spans="1:27" ht="13.5">
      <c r="A56" s="90"/>
      <c r="B56" s="92"/>
      <c r="C56" s="90"/>
      <c r="D56" s="90"/>
      <c r="E56" s="90"/>
      <c r="F56" s="90"/>
      <c r="G56" s="90"/>
      <c r="H56" s="90"/>
      <c r="I56" s="90"/>
      <c r="J56" s="90"/>
      <c r="K56" s="90"/>
      <c r="L56" s="90"/>
      <c r="M56" s="90"/>
      <c r="N56" s="90"/>
      <c r="O56" s="90"/>
      <c r="P56" s="90"/>
      <c r="Q56" s="90"/>
      <c r="R56" s="90"/>
      <c r="S56" s="90"/>
      <c r="T56" s="90"/>
      <c r="U56" s="90"/>
      <c r="V56" s="90"/>
      <c r="W56" s="90"/>
      <c r="X56" s="90"/>
      <c r="Y56" s="90"/>
      <c r="Z56" s="90"/>
      <c r="AA56" s="90"/>
    </row>
    <row r="57" spans="1:27" ht="13.5">
      <c r="A57" s="90"/>
      <c r="B57" s="92"/>
      <c r="C57" s="90"/>
      <c r="D57" s="90"/>
      <c r="E57" s="90"/>
      <c r="F57" s="90"/>
      <c r="G57" s="90"/>
      <c r="H57" s="90"/>
      <c r="I57" s="90"/>
      <c r="J57" s="90"/>
      <c r="K57" s="90"/>
      <c r="L57" s="90"/>
      <c r="M57" s="90"/>
      <c r="N57" s="90"/>
      <c r="O57" s="90"/>
      <c r="P57" s="90"/>
      <c r="Q57" s="90"/>
      <c r="R57" s="90"/>
      <c r="S57" s="90"/>
      <c r="T57" s="90"/>
      <c r="U57" s="90"/>
      <c r="V57" s="90"/>
      <c r="W57" s="90"/>
      <c r="X57" s="90"/>
      <c r="Y57" s="90"/>
      <c r="Z57" s="90"/>
      <c r="AA57" s="90"/>
    </row>
    <row r="58" spans="1:27" ht="13.5">
      <c r="A58" s="90"/>
      <c r="B58" s="92"/>
      <c r="C58" s="90"/>
      <c r="D58" s="90"/>
      <c r="E58" s="90"/>
      <c r="F58" s="90"/>
      <c r="G58" s="90"/>
      <c r="H58" s="90"/>
      <c r="I58" s="90"/>
      <c r="J58" s="90"/>
      <c r="K58" s="90"/>
      <c r="L58" s="90"/>
      <c r="M58" s="90"/>
      <c r="N58" s="90"/>
      <c r="O58" s="90"/>
      <c r="P58" s="90"/>
      <c r="Q58" s="90"/>
      <c r="R58" s="90"/>
      <c r="S58" s="90"/>
      <c r="T58" s="90"/>
      <c r="U58" s="90"/>
      <c r="V58" s="90"/>
      <c r="W58" s="90"/>
      <c r="X58" s="90"/>
      <c r="Y58" s="90"/>
      <c r="Z58" s="90"/>
      <c r="AA58" s="90"/>
    </row>
    <row r="59" spans="1:27" ht="13.5">
      <c r="A59" s="90"/>
      <c r="B59" s="92"/>
      <c r="C59" s="90"/>
      <c r="D59" s="90"/>
      <c r="E59" s="90"/>
      <c r="F59" s="90"/>
      <c r="G59" s="90"/>
      <c r="H59" s="90"/>
      <c r="I59" s="90"/>
      <c r="J59" s="90"/>
      <c r="K59" s="90"/>
      <c r="L59" s="90"/>
      <c r="M59" s="90"/>
      <c r="N59" s="90"/>
      <c r="O59" s="90"/>
      <c r="P59" s="90"/>
      <c r="Q59" s="90"/>
      <c r="R59" s="90"/>
      <c r="S59" s="90"/>
      <c r="T59" s="90"/>
      <c r="U59" s="90"/>
      <c r="V59" s="90"/>
      <c r="W59" s="90"/>
      <c r="X59" s="90"/>
      <c r="Y59" s="90"/>
      <c r="Z59" s="90"/>
      <c r="AA59" s="90"/>
    </row>
    <row r="60" spans="1:27" ht="13.5">
      <c r="A60" s="90"/>
      <c r="B60" s="92"/>
      <c r="C60" s="90"/>
      <c r="D60" s="90"/>
      <c r="E60" s="90"/>
      <c r="F60" s="90"/>
      <c r="G60" s="90"/>
      <c r="H60" s="90"/>
      <c r="I60" s="90"/>
      <c r="J60" s="90"/>
      <c r="K60" s="90"/>
      <c r="L60" s="90"/>
      <c r="M60" s="90"/>
      <c r="N60" s="90"/>
      <c r="O60" s="90"/>
      <c r="P60" s="90"/>
      <c r="Q60" s="90"/>
      <c r="R60" s="90"/>
      <c r="S60" s="90"/>
      <c r="T60" s="90"/>
      <c r="U60" s="90"/>
      <c r="V60" s="90"/>
      <c r="W60" s="90"/>
      <c r="X60" s="90"/>
      <c r="Y60" s="90"/>
      <c r="Z60" s="90"/>
      <c r="AA60" s="90"/>
    </row>
    <row r="61" spans="1:27" ht="13.5">
      <c r="A61" s="90"/>
      <c r="B61" s="92"/>
      <c r="C61" s="90"/>
      <c r="D61" s="90"/>
      <c r="E61" s="90"/>
      <c r="F61" s="90"/>
      <c r="G61" s="90"/>
      <c r="H61" s="90"/>
      <c r="I61" s="90"/>
      <c r="J61" s="90"/>
      <c r="K61" s="90"/>
      <c r="L61" s="90"/>
      <c r="M61" s="90"/>
      <c r="N61" s="90"/>
      <c r="O61" s="90"/>
      <c r="P61" s="90"/>
      <c r="Q61" s="90"/>
      <c r="R61" s="90"/>
      <c r="S61" s="90"/>
      <c r="T61" s="90"/>
      <c r="U61" s="90"/>
      <c r="V61" s="90"/>
      <c r="W61" s="90"/>
      <c r="X61" s="90"/>
      <c r="Y61" s="90"/>
      <c r="Z61" s="90"/>
      <c r="AA61" s="90"/>
    </row>
    <row r="62" spans="1:27" ht="13.5">
      <c r="A62" s="90"/>
      <c r="B62" s="92"/>
      <c r="C62" s="90"/>
      <c r="D62" s="90"/>
      <c r="E62" s="90"/>
      <c r="F62" s="90"/>
      <c r="G62" s="90"/>
      <c r="H62" s="90"/>
      <c r="I62" s="90"/>
      <c r="J62" s="90"/>
      <c r="K62" s="90"/>
      <c r="L62" s="90"/>
      <c r="M62" s="90"/>
      <c r="N62" s="90"/>
      <c r="O62" s="90"/>
      <c r="P62" s="90"/>
      <c r="Q62" s="90"/>
      <c r="R62" s="90"/>
      <c r="S62" s="90"/>
      <c r="T62" s="90"/>
      <c r="U62" s="90"/>
      <c r="V62" s="90"/>
      <c r="W62" s="90"/>
      <c r="X62" s="90"/>
      <c r="Y62" s="90"/>
      <c r="Z62" s="90"/>
      <c r="AA62" s="90"/>
    </row>
    <row r="63" spans="1:27" ht="13.5">
      <c r="A63" s="90"/>
      <c r="B63" s="92"/>
      <c r="C63" s="90"/>
      <c r="D63" s="90"/>
      <c r="E63" s="90"/>
      <c r="F63" s="90"/>
      <c r="G63" s="90"/>
      <c r="H63" s="90"/>
      <c r="I63" s="90"/>
      <c r="J63" s="90"/>
      <c r="K63" s="90"/>
      <c r="L63" s="90"/>
      <c r="M63" s="90"/>
      <c r="N63" s="90"/>
      <c r="O63" s="90"/>
      <c r="P63" s="90"/>
      <c r="Q63" s="90"/>
      <c r="R63" s="90"/>
      <c r="S63" s="90"/>
      <c r="T63" s="90"/>
      <c r="U63" s="90"/>
      <c r="V63" s="90"/>
      <c r="W63" s="90"/>
      <c r="X63" s="90"/>
      <c r="Y63" s="90"/>
      <c r="Z63" s="90"/>
      <c r="AA63" s="90"/>
    </row>
    <row r="64" spans="1:27" ht="13.5">
      <c r="A64" s="90"/>
      <c r="B64" s="92"/>
      <c r="C64" s="90"/>
      <c r="D64" s="90"/>
      <c r="E64" s="90"/>
      <c r="F64" s="90"/>
      <c r="G64" s="90"/>
      <c r="H64" s="90"/>
      <c r="I64" s="90"/>
      <c r="J64" s="90"/>
      <c r="K64" s="90"/>
      <c r="L64" s="90"/>
      <c r="M64" s="90"/>
      <c r="N64" s="90"/>
      <c r="O64" s="90"/>
      <c r="P64" s="90"/>
      <c r="Q64" s="90"/>
      <c r="R64" s="90"/>
      <c r="S64" s="90"/>
      <c r="T64" s="90"/>
      <c r="U64" s="90"/>
      <c r="V64" s="90"/>
      <c r="W64" s="90"/>
      <c r="X64" s="90"/>
      <c r="Y64" s="90"/>
      <c r="Z64" s="90"/>
      <c r="AA64" s="90"/>
    </row>
    <row r="65" spans="1:27" ht="13.5">
      <c r="A65" s="90"/>
      <c r="B65" s="92"/>
      <c r="C65" s="90"/>
      <c r="D65" s="90"/>
      <c r="E65" s="90"/>
      <c r="F65" s="90"/>
      <c r="G65" s="90"/>
      <c r="H65" s="90"/>
      <c r="I65" s="90"/>
      <c r="J65" s="90"/>
      <c r="K65" s="90"/>
      <c r="L65" s="90"/>
      <c r="M65" s="90"/>
      <c r="N65" s="90"/>
      <c r="O65" s="90"/>
      <c r="P65" s="90"/>
      <c r="Q65" s="90"/>
      <c r="R65" s="90"/>
      <c r="S65" s="90"/>
      <c r="T65" s="90"/>
      <c r="U65" s="90"/>
      <c r="V65" s="90"/>
      <c r="W65" s="90"/>
      <c r="X65" s="90"/>
      <c r="Y65" s="90"/>
      <c r="Z65" s="90"/>
      <c r="AA65" s="90"/>
    </row>
    <row r="66" spans="1:27" ht="13.5">
      <c r="A66" s="90"/>
      <c r="B66" s="92"/>
      <c r="C66" s="90"/>
      <c r="D66" s="90"/>
      <c r="E66" s="90"/>
      <c r="F66" s="90"/>
      <c r="G66" s="90"/>
      <c r="H66" s="90"/>
      <c r="I66" s="90"/>
      <c r="J66" s="90"/>
      <c r="K66" s="90"/>
      <c r="L66" s="90"/>
      <c r="M66" s="90"/>
      <c r="N66" s="90"/>
      <c r="O66" s="90"/>
      <c r="P66" s="90"/>
      <c r="Q66" s="90"/>
      <c r="R66" s="90"/>
      <c r="S66" s="90"/>
      <c r="T66" s="90"/>
      <c r="U66" s="90"/>
      <c r="V66" s="90"/>
      <c r="W66" s="90"/>
      <c r="X66" s="90"/>
      <c r="Y66" s="90"/>
      <c r="Z66" s="90"/>
      <c r="AA66" s="90"/>
    </row>
    <row r="67" spans="1:27" ht="13.5">
      <c r="A67" s="90"/>
      <c r="B67" s="92"/>
      <c r="C67" s="90"/>
      <c r="D67" s="90"/>
      <c r="E67" s="90"/>
      <c r="F67" s="90"/>
      <c r="G67" s="90"/>
      <c r="H67" s="90"/>
      <c r="I67" s="90"/>
      <c r="J67" s="90"/>
      <c r="K67" s="90"/>
      <c r="L67" s="90"/>
      <c r="M67" s="90"/>
      <c r="N67" s="90"/>
      <c r="O67" s="90"/>
      <c r="P67" s="90"/>
      <c r="Q67" s="90"/>
      <c r="R67" s="90"/>
      <c r="S67" s="90"/>
      <c r="T67" s="90"/>
      <c r="U67" s="90"/>
      <c r="V67" s="90"/>
      <c r="W67" s="90"/>
      <c r="X67" s="90"/>
      <c r="Y67" s="90"/>
      <c r="Z67" s="90"/>
      <c r="AA67" s="90"/>
    </row>
    <row r="68" spans="1:27" ht="13.5">
      <c r="A68" s="90"/>
      <c r="B68" s="92"/>
      <c r="C68" s="90"/>
      <c r="D68" s="90"/>
      <c r="E68" s="90"/>
      <c r="F68" s="90"/>
      <c r="G68" s="90"/>
      <c r="H68" s="90"/>
      <c r="I68" s="90"/>
      <c r="J68" s="90"/>
      <c r="K68" s="90"/>
      <c r="L68" s="90"/>
      <c r="M68" s="90"/>
      <c r="N68" s="90"/>
      <c r="O68" s="90"/>
      <c r="P68" s="90"/>
      <c r="Q68" s="90"/>
      <c r="R68" s="90"/>
      <c r="S68" s="90"/>
      <c r="T68" s="90"/>
      <c r="U68" s="90"/>
      <c r="V68" s="90"/>
      <c r="W68" s="90"/>
      <c r="X68" s="90"/>
      <c r="Y68" s="90"/>
      <c r="Z68" s="90"/>
      <c r="AA68" s="90"/>
    </row>
    <row r="69" spans="1:27" ht="13.5">
      <c r="A69" s="90"/>
      <c r="B69" s="92"/>
      <c r="C69" s="90"/>
      <c r="D69" s="90"/>
      <c r="E69" s="90"/>
      <c r="F69" s="90"/>
      <c r="G69" s="90"/>
      <c r="H69" s="90"/>
      <c r="I69" s="90"/>
      <c r="J69" s="90"/>
      <c r="K69" s="90"/>
      <c r="L69" s="90"/>
      <c r="M69" s="90"/>
      <c r="N69" s="90"/>
      <c r="O69" s="90"/>
      <c r="P69" s="90"/>
      <c r="Q69" s="90"/>
      <c r="R69" s="90"/>
      <c r="S69" s="90"/>
      <c r="T69" s="90"/>
      <c r="U69" s="90"/>
      <c r="V69" s="90"/>
      <c r="W69" s="90"/>
      <c r="X69" s="90"/>
      <c r="Y69" s="90"/>
      <c r="Z69" s="90"/>
      <c r="AA69" s="90"/>
    </row>
    <row r="70" spans="1:27" ht="13.5">
      <c r="A70" s="90"/>
      <c r="B70" s="92"/>
      <c r="C70" s="90"/>
      <c r="D70" s="90"/>
      <c r="E70" s="90"/>
      <c r="F70" s="90"/>
      <c r="G70" s="90"/>
      <c r="H70" s="90"/>
      <c r="I70" s="90"/>
      <c r="J70" s="90"/>
      <c r="K70" s="90"/>
      <c r="L70" s="90"/>
      <c r="M70" s="90"/>
      <c r="N70" s="90"/>
      <c r="O70" s="90"/>
      <c r="P70" s="90"/>
      <c r="Q70" s="90"/>
      <c r="R70" s="90"/>
      <c r="S70" s="90"/>
      <c r="T70" s="90"/>
      <c r="U70" s="90"/>
      <c r="V70" s="90"/>
      <c r="W70" s="90"/>
      <c r="X70" s="90"/>
      <c r="Y70" s="90"/>
      <c r="Z70" s="90"/>
      <c r="AA70" s="90"/>
    </row>
    <row r="71" spans="1:27" ht="13.5">
      <c r="A71" s="90"/>
      <c r="B71" s="92"/>
      <c r="C71" s="90"/>
      <c r="D71" s="90"/>
      <c r="E71" s="90"/>
      <c r="F71" s="90"/>
      <c r="G71" s="90"/>
      <c r="H71" s="90"/>
      <c r="I71" s="90"/>
      <c r="J71" s="90"/>
      <c r="K71" s="90"/>
      <c r="L71" s="90"/>
      <c r="M71" s="90"/>
      <c r="N71" s="90"/>
      <c r="O71" s="90"/>
      <c r="P71" s="90"/>
      <c r="Q71" s="90"/>
      <c r="R71" s="90"/>
      <c r="S71" s="90"/>
      <c r="T71" s="90"/>
      <c r="U71" s="90"/>
      <c r="V71" s="90"/>
      <c r="W71" s="90"/>
      <c r="X71" s="90"/>
      <c r="Y71" s="90"/>
      <c r="Z71" s="90"/>
      <c r="AA71" s="90"/>
    </row>
    <row r="72" spans="1:27" ht="13.5">
      <c r="A72" s="90"/>
      <c r="B72" s="92"/>
      <c r="C72" s="90"/>
      <c r="D72" s="90"/>
      <c r="E72" s="90"/>
      <c r="F72" s="90"/>
      <c r="G72" s="90"/>
      <c r="H72" s="90"/>
      <c r="I72" s="90"/>
      <c r="J72" s="90"/>
      <c r="K72" s="90"/>
      <c r="L72" s="90"/>
      <c r="M72" s="90"/>
      <c r="N72" s="90"/>
      <c r="O72" s="90"/>
      <c r="P72" s="90"/>
      <c r="Q72" s="90"/>
      <c r="R72" s="90"/>
      <c r="S72" s="90"/>
      <c r="T72" s="90"/>
      <c r="U72" s="90"/>
      <c r="V72" s="90"/>
      <c r="W72" s="90"/>
      <c r="X72" s="90"/>
      <c r="Y72" s="90"/>
      <c r="Z72" s="90"/>
      <c r="AA72" s="90"/>
    </row>
    <row r="73" spans="1:27" ht="13.5">
      <c r="A73" s="90"/>
      <c r="B73" s="92"/>
      <c r="C73" s="90"/>
      <c r="D73" s="90"/>
      <c r="E73" s="90"/>
      <c r="F73" s="90"/>
      <c r="G73" s="90"/>
      <c r="H73" s="90"/>
      <c r="I73" s="90"/>
      <c r="J73" s="90"/>
      <c r="K73" s="90"/>
      <c r="L73" s="90"/>
      <c r="M73" s="90"/>
      <c r="N73" s="90"/>
      <c r="O73" s="90"/>
      <c r="P73" s="90"/>
      <c r="Q73" s="90"/>
      <c r="R73" s="90"/>
      <c r="S73" s="90"/>
      <c r="T73" s="90"/>
      <c r="U73" s="90"/>
      <c r="V73" s="90"/>
      <c r="W73" s="90"/>
      <c r="X73" s="90"/>
      <c r="Y73" s="90"/>
      <c r="Z73" s="90"/>
      <c r="AA73" s="90"/>
    </row>
    <row r="74" spans="1:27" ht="13.5">
      <c r="A74" s="90"/>
      <c r="B74" s="92"/>
      <c r="C74" s="90"/>
      <c r="D74" s="90"/>
      <c r="E74" s="90"/>
      <c r="F74" s="90"/>
      <c r="G74" s="90"/>
      <c r="H74" s="90"/>
      <c r="I74" s="90"/>
      <c r="J74" s="90"/>
      <c r="K74" s="90"/>
      <c r="L74" s="90"/>
      <c r="M74" s="90"/>
      <c r="N74" s="90"/>
      <c r="O74" s="90"/>
      <c r="P74" s="90"/>
      <c r="Q74" s="90"/>
      <c r="R74" s="90"/>
      <c r="S74" s="90"/>
      <c r="T74" s="90"/>
      <c r="U74" s="90"/>
      <c r="V74" s="90"/>
      <c r="W74" s="90"/>
      <c r="X74" s="90"/>
      <c r="Y74" s="90"/>
      <c r="Z74" s="90"/>
      <c r="AA74" s="90"/>
    </row>
    <row r="75" spans="1:27" ht="13.5">
      <c r="A75" s="90"/>
      <c r="B75" s="92"/>
      <c r="C75" s="90"/>
      <c r="D75" s="90"/>
      <c r="E75" s="90"/>
      <c r="F75" s="90"/>
      <c r="G75" s="90"/>
      <c r="H75" s="90"/>
      <c r="I75" s="90"/>
      <c r="J75" s="90"/>
      <c r="K75" s="90"/>
      <c r="L75" s="90"/>
      <c r="M75" s="90"/>
      <c r="N75" s="90"/>
      <c r="O75" s="90"/>
      <c r="P75" s="90"/>
      <c r="Q75" s="90"/>
      <c r="R75" s="90"/>
      <c r="S75" s="90"/>
      <c r="T75" s="90"/>
      <c r="U75" s="90"/>
      <c r="V75" s="90"/>
      <c r="W75" s="90"/>
      <c r="X75" s="90"/>
      <c r="Y75" s="90"/>
      <c r="Z75" s="90"/>
      <c r="AA75" s="90"/>
    </row>
    <row r="76" spans="1:27" ht="13.5">
      <c r="A76" s="90"/>
      <c r="B76" s="92"/>
      <c r="C76" s="90"/>
      <c r="D76" s="90"/>
      <c r="E76" s="90"/>
      <c r="F76" s="90"/>
      <c r="G76" s="90"/>
      <c r="H76" s="90"/>
      <c r="I76" s="90"/>
      <c r="J76" s="90"/>
      <c r="K76" s="90"/>
      <c r="L76" s="90"/>
      <c r="M76" s="90"/>
      <c r="N76" s="90"/>
      <c r="O76" s="90"/>
      <c r="P76" s="90"/>
      <c r="Q76" s="90"/>
      <c r="R76" s="90"/>
      <c r="S76" s="90"/>
      <c r="T76" s="90"/>
      <c r="U76" s="90"/>
      <c r="V76" s="90"/>
      <c r="W76" s="90"/>
      <c r="X76" s="90"/>
      <c r="Y76" s="90"/>
      <c r="Z76" s="90"/>
      <c r="AA76" s="90"/>
    </row>
    <row r="77" spans="1:27" ht="13.5">
      <c r="A77" s="90"/>
      <c r="B77" s="92"/>
      <c r="C77" s="90"/>
      <c r="D77" s="90"/>
      <c r="E77" s="90"/>
      <c r="F77" s="90"/>
      <c r="G77" s="90"/>
      <c r="H77" s="90"/>
      <c r="I77" s="90"/>
      <c r="J77" s="90"/>
      <c r="K77" s="90"/>
      <c r="L77" s="90"/>
      <c r="M77" s="90"/>
      <c r="N77" s="90"/>
      <c r="O77" s="90"/>
      <c r="P77" s="90"/>
      <c r="Q77" s="90"/>
      <c r="R77" s="90"/>
      <c r="S77" s="90"/>
      <c r="T77" s="90"/>
      <c r="U77" s="90"/>
      <c r="V77" s="90"/>
      <c r="W77" s="90"/>
      <c r="X77" s="90"/>
      <c r="Y77" s="90"/>
      <c r="Z77" s="90"/>
      <c r="AA77" s="90"/>
    </row>
    <row r="78" spans="1:27" ht="13.5">
      <c r="A78" s="90"/>
      <c r="B78" s="92"/>
      <c r="C78" s="90"/>
      <c r="D78" s="90"/>
      <c r="E78" s="90"/>
      <c r="F78" s="90"/>
      <c r="G78" s="90"/>
      <c r="H78" s="90"/>
      <c r="I78" s="90"/>
      <c r="J78" s="90"/>
      <c r="K78" s="90"/>
      <c r="L78" s="90"/>
      <c r="M78" s="90"/>
      <c r="N78" s="90"/>
      <c r="O78" s="90"/>
      <c r="P78" s="90"/>
      <c r="Q78" s="90"/>
      <c r="R78" s="90"/>
      <c r="S78" s="90"/>
      <c r="T78" s="90"/>
      <c r="U78" s="90"/>
      <c r="V78" s="90"/>
      <c r="W78" s="90"/>
      <c r="X78" s="90"/>
      <c r="Y78" s="90"/>
      <c r="Z78" s="90"/>
      <c r="AA78" s="90"/>
    </row>
    <row r="79" spans="1:27" ht="13.5">
      <c r="A79" s="90"/>
      <c r="B79" s="92"/>
      <c r="C79" s="90"/>
      <c r="D79" s="90"/>
      <c r="E79" s="90"/>
      <c r="F79" s="90"/>
      <c r="G79" s="90"/>
      <c r="H79" s="90"/>
      <c r="I79" s="90"/>
      <c r="J79" s="90"/>
      <c r="K79" s="90"/>
      <c r="L79" s="90"/>
      <c r="M79" s="90"/>
      <c r="N79" s="90"/>
      <c r="O79" s="90"/>
      <c r="P79" s="90"/>
      <c r="Q79" s="90"/>
      <c r="R79" s="90"/>
      <c r="S79" s="90"/>
      <c r="T79" s="90"/>
      <c r="U79" s="90"/>
      <c r="V79" s="90"/>
      <c r="W79" s="90"/>
      <c r="X79" s="90"/>
      <c r="Y79" s="90"/>
      <c r="Z79" s="90"/>
      <c r="AA79" s="90"/>
    </row>
    <row r="80" spans="1:27" ht="13.5">
      <c r="A80" s="90"/>
      <c r="B80" s="92"/>
      <c r="C80" s="90"/>
      <c r="D80" s="90"/>
      <c r="E80" s="90"/>
      <c r="F80" s="90"/>
      <c r="G80" s="90"/>
      <c r="H80" s="90"/>
      <c r="I80" s="90"/>
      <c r="J80" s="90"/>
      <c r="K80" s="90"/>
      <c r="L80" s="90"/>
      <c r="M80" s="90"/>
      <c r="N80" s="90"/>
      <c r="O80" s="90"/>
      <c r="P80" s="90"/>
      <c r="Q80" s="90"/>
      <c r="R80" s="90"/>
      <c r="S80" s="90"/>
      <c r="T80" s="90"/>
      <c r="U80" s="90"/>
      <c r="V80" s="90"/>
      <c r="W80" s="90"/>
      <c r="X80" s="90"/>
      <c r="Y80" s="90"/>
      <c r="Z80" s="90"/>
      <c r="AA80" s="90"/>
    </row>
    <row r="81" spans="1:27" ht="13.5">
      <c r="A81" s="90"/>
      <c r="B81" s="92"/>
      <c r="C81" s="90"/>
      <c r="D81" s="90"/>
      <c r="E81" s="90"/>
      <c r="F81" s="90"/>
      <c r="G81" s="90"/>
      <c r="H81" s="90"/>
      <c r="I81" s="90"/>
      <c r="J81" s="90"/>
      <c r="K81" s="90"/>
      <c r="L81" s="90"/>
      <c r="M81" s="90"/>
      <c r="N81" s="90"/>
      <c r="O81" s="90"/>
      <c r="P81" s="90"/>
      <c r="Q81" s="90"/>
      <c r="R81" s="90"/>
      <c r="S81" s="90"/>
      <c r="T81" s="90"/>
      <c r="U81" s="90"/>
      <c r="V81" s="90"/>
      <c r="W81" s="90"/>
      <c r="X81" s="90"/>
      <c r="Y81" s="90"/>
      <c r="Z81" s="90"/>
      <c r="AA81" s="90"/>
    </row>
    <row r="82" spans="1:27" ht="13.5">
      <c r="A82" s="90"/>
      <c r="B82" s="92"/>
      <c r="C82" s="90"/>
      <c r="D82" s="90"/>
      <c r="E82" s="90"/>
      <c r="F82" s="90"/>
      <c r="G82" s="90"/>
      <c r="H82" s="90"/>
      <c r="I82" s="90"/>
      <c r="J82" s="90"/>
      <c r="K82" s="90"/>
      <c r="L82" s="90"/>
      <c r="M82" s="90"/>
      <c r="N82" s="90"/>
      <c r="O82" s="90"/>
      <c r="P82" s="90"/>
      <c r="Q82" s="90"/>
      <c r="R82" s="90"/>
      <c r="S82" s="90"/>
      <c r="T82" s="90"/>
      <c r="U82" s="90"/>
      <c r="V82" s="90"/>
      <c r="W82" s="90"/>
      <c r="X82" s="90"/>
      <c r="Y82" s="90"/>
      <c r="Z82" s="90"/>
      <c r="AA82" s="90"/>
    </row>
    <row r="83" spans="1:27" ht="13.5">
      <c r="A83" s="90"/>
      <c r="B83" s="92"/>
      <c r="C83" s="90"/>
      <c r="D83" s="90"/>
      <c r="E83" s="90"/>
      <c r="F83" s="90"/>
      <c r="G83" s="90"/>
      <c r="H83" s="90"/>
      <c r="I83" s="90"/>
      <c r="J83" s="90"/>
      <c r="K83" s="90"/>
      <c r="L83" s="90"/>
      <c r="M83" s="90"/>
      <c r="N83" s="90"/>
      <c r="O83" s="90"/>
      <c r="P83" s="90"/>
      <c r="Q83" s="90"/>
      <c r="R83" s="90"/>
      <c r="S83" s="90"/>
      <c r="T83" s="90"/>
      <c r="U83" s="90"/>
      <c r="V83" s="90"/>
      <c r="W83" s="90"/>
      <c r="X83" s="90"/>
      <c r="Y83" s="90"/>
      <c r="Z83" s="90"/>
      <c r="AA83" s="90"/>
    </row>
    <row r="84" spans="1:27" ht="13.5">
      <c r="A84" s="90"/>
      <c r="B84" s="92"/>
      <c r="C84" s="90"/>
      <c r="D84" s="90"/>
      <c r="E84" s="90"/>
      <c r="F84" s="90"/>
      <c r="G84" s="90"/>
      <c r="H84" s="90"/>
      <c r="I84" s="90"/>
      <c r="J84" s="90"/>
      <c r="K84" s="90"/>
      <c r="L84" s="90"/>
      <c r="M84" s="90"/>
      <c r="N84" s="90"/>
      <c r="O84" s="90"/>
      <c r="P84" s="90"/>
      <c r="Q84" s="90"/>
      <c r="R84" s="90"/>
      <c r="S84" s="90"/>
      <c r="T84" s="90"/>
      <c r="U84" s="90"/>
      <c r="V84" s="90"/>
      <c r="W84" s="90"/>
      <c r="X84" s="90"/>
      <c r="Y84" s="90"/>
      <c r="Z84" s="90"/>
      <c r="AA84" s="90"/>
    </row>
  </sheetData>
  <sheetProtection sheet="1" selectLockedCells="1" selectUnlockedCells="1"/>
  <mergeCells count="17">
    <mergeCell ref="L3:N3"/>
    <mergeCell ref="B3:B4"/>
    <mergeCell ref="C3:E3"/>
    <mergeCell ref="F3:H3"/>
    <mergeCell ref="D4:E4"/>
    <mergeCell ref="G4:H4"/>
    <mergeCell ref="J4:K4"/>
    <mergeCell ref="A3:A4"/>
    <mergeCell ref="A12:A13"/>
    <mergeCell ref="L12:N12"/>
    <mergeCell ref="B12:B13"/>
    <mergeCell ref="C12:E12"/>
    <mergeCell ref="F12:H12"/>
    <mergeCell ref="J5:K5"/>
    <mergeCell ref="D5:E5"/>
    <mergeCell ref="G5:H5"/>
    <mergeCell ref="I12:K12"/>
  </mergeCells>
  <printOptions/>
  <pageMargins left="0.75" right="0.75" top="1" bottom="1" header="0.512" footer="0.512"/>
  <pageSetup horizontalDpi="600" verticalDpi="600" orientation="portrait" paperSize="9" r:id="rId1"/>
  <ignoredErrors>
    <ignoredError sqref="C14:E14 N14 N5" unlockedFormula="1"/>
  </ignoredErrors>
</worksheet>
</file>

<file path=xl/worksheets/sheet7.xml><?xml version="1.0" encoding="utf-8"?>
<worksheet xmlns="http://schemas.openxmlformats.org/spreadsheetml/2006/main" xmlns:r="http://schemas.openxmlformats.org/officeDocument/2006/relationships">
  <dimension ref="A1:P35"/>
  <sheetViews>
    <sheetView zoomScale="85" zoomScaleNormal="85" zoomScaleSheetLayoutView="100" zoomScalePageLayoutView="0" workbookViewId="0" topLeftCell="A1">
      <selection activeCell="F1" sqref="F1"/>
    </sheetView>
  </sheetViews>
  <sheetFormatPr defaultColWidth="9.00390625" defaultRowHeight="13.5" customHeight="1"/>
  <cols>
    <col min="1" max="1" width="5.25390625" style="113" customWidth="1"/>
    <col min="2" max="3" width="8.00390625" style="89" customWidth="1"/>
    <col min="4" max="5" width="5.00390625" style="89" customWidth="1"/>
    <col min="6" max="6" width="9.00390625" style="89" customWidth="1"/>
    <col min="7" max="7" width="3.375" style="89" customWidth="1"/>
    <col min="8" max="8" width="5.375" style="113" customWidth="1"/>
    <col min="9" max="10" width="8.00390625" style="89" customWidth="1"/>
    <col min="11" max="11" width="5.00390625" style="89" customWidth="1"/>
    <col min="12" max="12" width="4.875" style="89" customWidth="1"/>
    <col min="13" max="14" width="8.00390625" style="89" customWidth="1"/>
    <col min="15" max="16" width="5.125" style="89" customWidth="1"/>
    <col min="17" max="16384" width="9.00390625" style="89" customWidth="1"/>
  </cols>
  <sheetData>
    <row r="1" spans="1:12" s="112" customFormat="1" ht="30" customHeight="1" thickBot="1">
      <c r="A1" s="169" t="s">
        <v>80</v>
      </c>
      <c r="B1" s="607" t="s">
        <v>85</v>
      </c>
      <c r="C1" s="607"/>
      <c r="D1" s="607"/>
      <c r="E1" s="607"/>
      <c r="H1" s="169" t="s">
        <v>80</v>
      </c>
      <c r="I1" s="607" t="s">
        <v>86</v>
      </c>
      <c r="J1" s="607"/>
      <c r="K1" s="607"/>
      <c r="L1" s="607"/>
    </row>
    <row r="2" spans="1:12" s="112" customFormat="1" ht="30" customHeight="1" thickBot="1">
      <c r="A2" s="171" t="s">
        <v>78</v>
      </c>
      <c r="B2" s="603">
        <f>'男子データ入力'!AI94</f>
      </c>
      <c r="C2" s="604"/>
      <c r="D2" s="607" t="s">
        <v>79</v>
      </c>
      <c r="E2" s="607"/>
      <c r="G2" s="170"/>
      <c r="H2" s="171" t="s">
        <v>78</v>
      </c>
      <c r="I2" s="603">
        <f>'男子データ入力'!AI94</f>
      </c>
      <c r="J2" s="604"/>
      <c r="K2" s="607" t="s">
        <v>79</v>
      </c>
      <c r="L2" s="607"/>
    </row>
    <row r="3" ht="28.5" customHeight="1" thickBot="1"/>
    <row r="4" spans="1:16" ht="32.25" customHeight="1" thickBot="1">
      <c r="A4" s="147" t="s">
        <v>8</v>
      </c>
      <c r="B4" s="603" t="s">
        <v>81</v>
      </c>
      <c r="C4" s="605"/>
      <c r="D4" s="163" t="s">
        <v>82</v>
      </c>
      <c r="E4" s="114" t="s">
        <v>185</v>
      </c>
      <c r="H4" s="147" t="s">
        <v>8</v>
      </c>
      <c r="I4" s="603" t="s">
        <v>83</v>
      </c>
      <c r="J4" s="605"/>
      <c r="K4" s="148" t="s">
        <v>82</v>
      </c>
      <c r="L4" s="114" t="s">
        <v>185</v>
      </c>
      <c r="M4" s="610" t="s">
        <v>84</v>
      </c>
      <c r="N4" s="611"/>
      <c r="O4" s="168" t="s">
        <v>82</v>
      </c>
      <c r="P4" s="114" t="s">
        <v>185</v>
      </c>
    </row>
    <row r="5" spans="1:16" ht="32.25" customHeight="1">
      <c r="A5" s="115">
        <v>1</v>
      </c>
      <c r="B5" s="599">
        <f>IF(ISNA('男子データ入力'!G95),"",'男子データ入力'!G95)</f>
      </c>
      <c r="C5" s="600"/>
      <c r="D5" s="164">
        <f>IF(ISNA('男子データ入力'!H95),"",'男子データ入力'!H95)</f>
      </c>
      <c r="E5" s="166">
        <f>IF(ISNA('男子データ入力'!AN128),"",'男子データ入力'!AN128)</f>
      </c>
      <c r="H5" s="115">
        <v>1</v>
      </c>
      <c r="I5" s="599">
        <f>IF(ISNA('男子データ入力'!AL139),"",'男子データ入力'!AL139)</f>
      </c>
      <c r="J5" s="600"/>
      <c r="K5" s="116">
        <f>IF(ISNA('男子データ入力'!G139),"",'男子データ入力'!G139)</f>
      </c>
      <c r="L5" s="166">
        <f>IF(ISNA('男子データ入力'!AX139),"",'男子データ入力'!AX139)</f>
      </c>
      <c r="M5" s="599">
        <f>IF(ISNA('男子データ入力'!O139),"",'男子データ入力'!O139)</f>
      </c>
      <c r="N5" s="600"/>
      <c r="O5" s="164">
        <f>IF(ISNA('男子データ入力'!P139),"",'男子データ入力'!P139)</f>
      </c>
      <c r="P5" s="166">
        <f>IF(ISNA('男子データ入力'!AY139),"",'男子データ入力'!AY139)</f>
      </c>
    </row>
    <row r="6" spans="1:16" ht="32.25" customHeight="1">
      <c r="A6" s="117">
        <v>2</v>
      </c>
      <c r="B6" s="606">
        <f>IF(ISNA('男子データ入力'!G96),"",'男子データ入力'!G96)</f>
      </c>
      <c r="C6" s="601"/>
      <c r="D6" s="165">
        <f>IF(ISNA('男子データ入力'!H96),"",'男子データ入力'!H96)</f>
      </c>
      <c r="E6" s="118">
        <f>IF(ISNA('男子データ入力'!AN129),"",'男子データ入力'!AN129)</f>
      </c>
      <c r="H6" s="117">
        <v>2</v>
      </c>
      <c r="I6" s="601">
        <f>IF(ISNA('男子データ入力'!AL140),"",'男子データ入力'!AL140)</f>
      </c>
      <c r="J6" s="602"/>
      <c r="K6" s="118">
        <f>IF(ISNA('男子データ入力'!G140),"",'男子データ入力'!G140)</f>
      </c>
      <c r="L6" s="118">
        <f>IF(ISNA('男子データ入力'!AX140),"",'男子データ入力'!AX140)</f>
      </c>
      <c r="M6" s="601">
        <f>IF(ISNA('男子データ入力'!O140),"",'男子データ入力'!O140)</f>
      </c>
      <c r="N6" s="602"/>
      <c r="O6" s="165">
        <f>IF(ISNA('男子データ入力'!P140),"",'男子データ入力'!P140)</f>
      </c>
      <c r="P6" s="118">
        <f>IF(ISNA('男子データ入力'!AY140),"",'男子データ入力'!AY140)</f>
      </c>
    </row>
    <row r="7" spans="1:16" ht="32.25" customHeight="1">
      <c r="A7" s="117">
        <v>3</v>
      </c>
      <c r="B7" s="606">
        <f>IF(ISNA('男子データ入力'!G97),"",'男子データ入力'!G97)</f>
      </c>
      <c r="C7" s="601"/>
      <c r="D7" s="165">
        <f>IF(ISNA('男子データ入力'!H97),"",'男子データ入力'!H97)</f>
      </c>
      <c r="E7" s="118">
        <f>IF(ISNA('男子データ入力'!AN130),"",'男子データ入力'!AN130)</f>
      </c>
      <c r="H7" s="117">
        <v>3</v>
      </c>
      <c r="I7" s="601">
        <f>IF(ISNA('男子データ入力'!AL141),"",'男子データ入力'!AL141)</f>
      </c>
      <c r="J7" s="602"/>
      <c r="K7" s="118">
        <f>IF(ISNA('男子データ入力'!G141),"",'男子データ入力'!G141)</f>
      </c>
      <c r="L7" s="118">
        <f>IF(ISNA('男子データ入力'!AX141),"",'男子データ入力'!AX141)</f>
      </c>
      <c r="M7" s="601">
        <f>IF(ISNA('男子データ入力'!O141),"",'男子データ入力'!O141)</f>
      </c>
      <c r="N7" s="602"/>
      <c r="O7" s="165">
        <f>IF(ISNA('男子データ入力'!P141),"",'男子データ入力'!P141)</f>
      </c>
      <c r="P7" s="118">
        <f>IF(ISNA('男子データ入力'!AY141),"",'男子データ入力'!AY141)</f>
      </c>
    </row>
    <row r="8" spans="1:16" ht="32.25" customHeight="1">
      <c r="A8" s="117">
        <v>4</v>
      </c>
      <c r="B8" s="606">
        <f>IF(ISNA('男子データ入力'!G98),"",'男子データ入力'!G98)</f>
      </c>
      <c r="C8" s="601"/>
      <c r="D8" s="165">
        <f>IF(ISNA('男子データ入力'!H98),"",'男子データ入力'!H98)</f>
      </c>
      <c r="E8" s="118">
        <f>IF(ISNA('男子データ入力'!AN131),"",'男子データ入力'!AN131)</f>
      </c>
      <c r="H8" s="117">
        <v>4</v>
      </c>
      <c r="I8" s="601">
        <f>IF(ISNA('男子データ入力'!AL142),"",'男子データ入力'!AL142)</f>
      </c>
      <c r="J8" s="602"/>
      <c r="K8" s="118">
        <f>IF(ISNA('男子データ入力'!G142),"",'男子データ入力'!G142)</f>
      </c>
      <c r="L8" s="118">
        <f>IF(ISNA('男子データ入力'!AX142),"",'男子データ入力'!AX142)</f>
      </c>
      <c r="M8" s="601">
        <f>IF(ISNA('男子データ入力'!O142),"",'男子データ入力'!O142)</f>
      </c>
      <c r="N8" s="602"/>
      <c r="O8" s="165">
        <f>IF(ISNA('男子データ入力'!P142),"",'男子データ入力'!P142)</f>
      </c>
      <c r="P8" s="118">
        <f>IF(ISNA('男子データ入力'!AY142),"",'男子データ入力'!AY142)</f>
      </c>
    </row>
    <row r="9" spans="1:16" ht="32.25" customHeight="1">
      <c r="A9" s="117">
        <v>5</v>
      </c>
      <c r="B9" s="606">
        <f>IF(ISNA('男子データ入力'!G99),"",'男子データ入力'!G99)</f>
      </c>
      <c r="C9" s="601"/>
      <c r="D9" s="165">
        <f>IF(ISNA('男子データ入力'!H99),"",'男子データ入力'!H99)</f>
      </c>
      <c r="E9" s="118">
        <f>IF(ISNA('男子データ入力'!AN132),"",'男子データ入力'!AN132)</f>
      </c>
      <c r="H9" s="117">
        <v>5</v>
      </c>
      <c r="I9" s="601">
        <f>IF(ISNA('男子データ入力'!AL143),"",'男子データ入力'!AL143)</f>
      </c>
      <c r="J9" s="602"/>
      <c r="K9" s="118">
        <f>IF(ISNA('男子データ入力'!G143),"",'男子データ入力'!G143)</f>
      </c>
      <c r="L9" s="118">
        <f>IF(ISNA('男子データ入力'!AX143),"",'男子データ入力'!AX143)</f>
      </c>
      <c r="M9" s="601">
        <f>IF(ISNA('男子データ入力'!O143),"",'男子データ入力'!O143)</f>
      </c>
      <c r="N9" s="602"/>
      <c r="O9" s="165">
        <f>IF(ISNA('男子データ入力'!P143),"",'男子データ入力'!P143)</f>
      </c>
      <c r="P9" s="118">
        <f>IF(ISNA('男子データ入力'!AY143),"",'男子データ入力'!AY143)</f>
      </c>
    </row>
    <row r="10" spans="1:16" ht="32.25" customHeight="1">
      <c r="A10" s="172">
        <v>6</v>
      </c>
      <c r="B10" s="606">
        <f>IF(ISNA('男子データ入力'!G100),"",'男子データ入力'!G100)</f>
      </c>
      <c r="C10" s="601"/>
      <c r="D10" s="179">
        <f>IF(ISNA('男子データ入力'!H100),"",'男子データ入力'!H100)</f>
      </c>
      <c r="E10" s="118">
        <f>IF(ISNA('男子データ入力'!AN133),"",'男子データ入力'!AN133)</f>
      </c>
      <c r="H10" s="172">
        <v>6</v>
      </c>
      <c r="I10" s="606">
        <f>IF(ISNA('男子データ入力'!AL144),"",'男子データ入力'!AL144)</f>
      </c>
      <c r="J10" s="601"/>
      <c r="K10" s="181">
        <f>IF(ISNA('男子データ入力'!G144),"",'男子データ入力'!G144)</f>
      </c>
      <c r="L10" s="118">
        <f>IF(ISNA('男子データ入力'!AX144),"",'男子データ入力'!AX144)</f>
      </c>
      <c r="M10" s="606">
        <f>IF(ISNA('男子データ入力'!O144),"",'男子データ入力'!O144)</f>
      </c>
      <c r="N10" s="601"/>
      <c r="O10" s="179">
        <f>IF(ISNA('男子データ入力'!P144),"",'男子データ入力'!P144)</f>
      </c>
      <c r="P10" s="118">
        <f>IF(ISNA('男子データ入力'!AY144),"",'男子データ入力'!AY144)</f>
      </c>
    </row>
    <row r="11" spans="1:16" ht="32.25" customHeight="1">
      <c r="A11" s="172">
        <v>7</v>
      </c>
      <c r="B11" s="606">
        <f>IF(ISNA('男子データ入力'!G101),"",'男子データ入力'!G101)</f>
      </c>
      <c r="C11" s="601"/>
      <c r="D11" s="179">
        <f>IF(ISNA('男子データ入力'!H101),"",'男子データ入力'!H101)</f>
      </c>
      <c r="E11" s="118">
        <f>IF(ISNA('男子データ入力'!AN134),"",'男子データ入力'!AN134)</f>
      </c>
      <c r="H11" s="172">
        <v>7</v>
      </c>
      <c r="I11" s="606">
        <f>IF(ISNA('男子データ入力'!AL145),"",'男子データ入力'!AL145)</f>
      </c>
      <c r="J11" s="601"/>
      <c r="K11" s="181">
        <f>IF(ISNA('男子データ入力'!G145),"",'男子データ入力'!G145)</f>
      </c>
      <c r="L11" s="118">
        <f>IF(ISNA('男子データ入力'!AX145),"",'男子データ入力'!AX145)</f>
      </c>
      <c r="M11" s="606">
        <f>IF(ISNA('男子データ入力'!O145),"",'男子データ入力'!O145)</f>
      </c>
      <c r="N11" s="601"/>
      <c r="O11" s="179">
        <f>IF(ISNA('男子データ入力'!P145),"",'男子データ入力'!P145)</f>
      </c>
      <c r="P11" s="118">
        <f>IF(ISNA('男子データ入力'!AY145),"",'男子データ入力'!AY145)</f>
      </c>
    </row>
    <row r="12" spans="1:16" ht="31.5" customHeight="1">
      <c r="A12" s="172">
        <v>8</v>
      </c>
      <c r="B12" s="606">
        <f>IF(ISNA('男子データ入力'!G102),"",'男子データ入力'!G102)</f>
      </c>
      <c r="C12" s="601"/>
      <c r="D12" s="179">
        <f>IF(ISNA('男子データ入力'!H102),"",'男子データ入力'!H102)</f>
      </c>
      <c r="E12" s="118">
        <f>IF(ISNA('男子データ入力'!AN135),"",'男子データ入力'!AN135)</f>
      </c>
      <c r="H12" s="172">
        <v>8</v>
      </c>
      <c r="I12" s="606">
        <f>IF(ISNA('男子データ入力'!AL146),"",'男子データ入力'!AL146)</f>
      </c>
      <c r="J12" s="601"/>
      <c r="K12" s="181">
        <f>IF(ISNA('男子データ入力'!G146),"",'男子データ入力'!G146)</f>
      </c>
      <c r="L12" s="118">
        <f>IF(ISNA('男子データ入力'!AX146),"",'男子データ入力'!AX146)</f>
      </c>
      <c r="M12" s="606">
        <f>IF(ISNA('男子データ入力'!O146),"",'男子データ入力'!O146)</f>
      </c>
      <c r="N12" s="601"/>
      <c r="O12" s="179">
        <f>IF(ISNA('男子データ入力'!P146),"",'男子データ入力'!P146)</f>
      </c>
      <c r="P12" s="118">
        <f>IF(ISNA('男子データ入力'!AY146),"",'男子データ入力'!AY146)</f>
      </c>
    </row>
    <row r="13" spans="1:16" ht="31.5" customHeight="1">
      <c r="A13" s="172">
        <v>9</v>
      </c>
      <c r="B13" s="606">
        <f>IF(ISNA('男子データ入力'!G103),"",'男子データ入力'!G103)</f>
      </c>
      <c r="C13" s="601"/>
      <c r="D13" s="179">
        <f>IF(ISNA('男子データ入力'!H103),"",'男子データ入力'!H103)</f>
      </c>
      <c r="E13" s="118">
        <f>IF(ISNA('男子データ入力'!AN136),"",'男子データ入力'!AN136)</f>
      </c>
      <c r="H13" s="172">
        <v>9</v>
      </c>
      <c r="I13" s="606">
        <f>IF(ISNA('男子データ入力'!AL147),"",'男子データ入力'!AL147)</f>
      </c>
      <c r="J13" s="601"/>
      <c r="K13" s="181">
        <f>IF(ISNA('男子データ入力'!G147),"",'男子データ入力'!G147)</f>
      </c>
      <c r="L13" s="118">
        <f>IF(ISNA('男子データ入力'!AX147),"",'男子データ入力'!AX147)</f>
      </c>
      <c r="M13" s="606">
        <f>IF(ISNA('男子データ入力'!O147),"",'男子データ入力'!O147)</f>
      </c>
      <c r="N13" s="601"/>
      <c r="O13" s="179">
        <f>IF(ISNA('男子データ入力'!P147),"",'男子データ入力'!P147)</f>
      </c>
      <c r="P13" s="118">
        <f>IF(ISNA('男子データ入力'!AY147),"",'男子データ入力'!AY147)</f>
      </c>
    </row>
    <row r="14" spans="1:16" ht="31.5" customHeight="1" thickBot="1">
      <c r="A14" s="173">
        <v>10</v>
      </c>
      <c r="B14" s="612">
        <f>IF(ISNA('男子データ入力'!G104),"",'男子データ入力'!G104)</f>
      </c>
      <c r="C14" s="613"/>
      <c r="D14" s="180">
        <f>IF(ISNA('男子データ入力'!H104),"",'男子データ入力'!H104)</f>
      </c>
      <c r="E14" s="167">
        <f>IF(ISNA('男子データ入力'!AN137),"",'男子データ入力'!AN137)</f>
      </c>
      <c r="H14" s="173">
        <v>10</v>
      </c>
      <c r="I14" s="612">
        <f>IF(ISNA('男子データ入力'!AL148),"",'男子データ入力'!AL148)</f>
      </c>
      <c r="J14" s="613"/>
      <c r="K14" s="182">
        <f>IF(ISNA('男子データ入力'!G148),"",'男子データ入力'!G148)</f>
      </c>
      <c r="L14" s="167">
        <f>IF(ISNA('男子データ入力'!AX148),"",'男子データ入力'!AX148)</f>
      </c>
      <c r="M14" s="612">
        <f>IF(ISNA('男子データ入力'!O148),"",'男子データ入力'!O148)</f>
      </c>
      <c r="N14" s="613"/>
      <c r="O14" s="180">
        <f>IF(ISNA('男子データ入力'!P148),"",'男子データ入力'!P148)</f>
      </c>
      <c r="P14" s="167">
        <f>IF(ISNA('男子データ入力'!AY148),"",'男子データ入力'!AY148)</f>
      </c>
    </row>
    <row r="15" spans="1:10" ht="22.5" customHeight="1" thickBot="1">
      <c r="A15" s="119"/>
      <c r="B15" s="119"/>
      <c r="C15" s="119"/>
      <c r="H15" s="119"/>
      <c r="I15" s="119"/>
      <c r="J15" s="119"/>
    </row>
    <row r="16" spans="1:12" s="112" customFormat="1" ht="30" customHeight="1" thickBot="1">
      <c r="A16" s="169" t="s">
        <v>80</v>
      </c>
      <c r="B16" s="607" t="s">
        <v>88</v>
      </c>
      <c r="C16" s="607"/>
      <c r="D16" s="607"/>
      <c r="E16" s="607"/>
      <c r="H16" s="169" t="s">
        <v>80</v>
      </c>
      <c r="I16" s="607" t="s">
        <v>87</v>
      </c>
      <c r="J16" s="607"/>
      <c r="K16" s="607"/>
      <c r="L16" s="607"/>
    </row>
    <row r="17" spans="1:12" s="112" customFormat="1" ht="30" customHeight="1" thickBot="1">
      <c r="A17" s="171" t="s">
        <v>78</v>
      </c>
      <c r="B17" s="603">
        <f>'女子データ入力'!AI94</f>
      </c>
      <c r="C17" s="604"/>
      <c r="D17" s="607" t="s">
        <v>79</v>
      </c>
      <c r="E17" s="607"/>
      <c r="H17" s="171" t="s">
        <v>78</v>
      </c>
      <c r="I17" s="603">
        <f>'女子データ入力'!AI94</f>
      </c>
      <c r="J17" s="604"/>
      <c r="K17" s="607" t="s">
        <v>79</v>
      </c>
      <c r="L17" s="607"/>
    </row>
    <row r="18" ht="28.5" customHeight="1" thickBot="1"/>
    <row r="19" spans="1:16" ht="32.25" customHeight="1" thickBot="1">
      <c r="A19" s="147" t="s">
        <v>8</v>
      </c>
      <c r="B19" s="603" t="s">
        <v>89</v>
      </c>
      <c r="C19" s="605"/>
      <c r="D19" s="163" t="s">
        <v>82</v>
      </c>
      <c r="E19" s="114" t="s">
        <v>185</v>
      </c>
      <c r="F19" s="120"/>
      <c r="G19" s="119"/>
      <c r="H19" s="147" t="s">
        <v>8</v>
      </c>
      <c r="I19" s="603" t="s">
        <v>91</v>
      </c>
      <c r="J19" s="605"/>
      <c r="K19" s="148" t="s">
        <v>82</v>
      </c>
      <c r="L19" s="114" t="s">
        <v>185</v>
      </c>
      <c r="M19" s="610" t="s">
        <v>90</v>
      </c>
      <c r="N19" s="611"/>
      <c r="O19" s="168" t="s">
        <v>82</v>
      </c>
      <c r="P19" s="114" t="s">
        <v>185</v>
      </c>
    </row>
    <row r="20" spans="1:16" ht="32.25" customHeight="1">
      <c r="A20" s="115">
        <v>1</v>
      </c>
      <c r="B20" s="599">
        <f>IF(ISNA('女子データ入力'!G95),"",'女子データ入力'!G95)</f>
      </c>
      <c r="C20" s="600"/>
      <c r="D20" s="164">
        <f>IF(ISNA('女子データ入力'!H95),"",'女子データ入力'!H95)</f>
      </c>
      <c r="E20" s="166">
        <f>IF(ISNA('女子データ入力'!AN128),"",'女子データ入力'!AN128)</f>
      </c>
      <c r="G20" s="119"/>
      <c r="H20" s="115">
        <v>1</v>
      </c>
      <c r="I20" s="608">
        <f>IF(ISNA('女子データ入力'!AL139),"",'女子データ入力'!AL139)</f>
      </c>
      <c r="J20" s="609"/>
      <c r="K20" s="183">
        <f>IF(ISNA('女子データ入力'!G139),"",'女子データ入力'!G139)</f>
      </c>
      <c r="L20" s="184">
        <f>IF(ISNA('女子データ入力'!AX139),"",'女子データ入力'!AX139)</f>
      </c>
      <c r="M20" s="608">
        <f>IF(ISNA('女子データ入力'!O139),"",'女子データ入力'!O139)</f>
      </c>
      <c r="N20" s="609"/>
      <c r="O20" s="185">
        <f>IF(ISNA('女子データ入力'!P139),"",'女子データ入力'!P139)</f>
      </c>
      <c r="P20" s="184">
        <f>IF(ISNA('女子データ入力'!AY139),"",'女子データ入力'!AY139)</f>
      </c>
    </row>
    <row r="21" spans="1:16" ht="32.25" customHeight="1">
      <c r="A21" s="117">
        <v>2</v>
      </c>
      <c r="B21" s="601">
        <f>IF(ISNA('女子データ入力'!G96),"",'女子データ入力'!G96)</f>
      </c>
      <c r="C21" s="602"/>
      <c r="D21" s="165">
        <f>IF(ISNA('女子データ入力'!H96),"",'女子データ入力'!H96)</f>
      </c>
      <c r="E21" s="118">
        <f>IF(ISNA('女子データ入力'!AN129),"",'女子データ入力'!AN129)</f>
      </c>
      <c r="G21" s="119"/>
      <c r="H21" s="117">
        <v>2</v>
      </c>
      <c r="I21" s="606">
        <f>IF(ISNA('女子データ入力'!AL140),"",'女子データ入力'!AL140)</f>
      </c>
      <c r="J21" s="601"/>
      <c r="K21" s="181">
        <f>IF(ISNA('女子データ入力'!G140),"",'女子データ入力'!G140)</f>
      </c>
      <c r="L21" s="118">
        <f>IF(ISNA('女子データ入力'!AX140),"",'女子データ入力'!AX140)</f>
      </c>
      <c r="M21" s="606">
        <f>IF(ISNA('女子データ入力'!O140),"",'女子データ入力'!O140)</f>
      </c>
      <c r="N21" s="601"/>
      <c r="O21" s="179">
        <f>IF(ISNA('女子データ入力'!P140),"",'女子データ入力'!P140)</f>
      </c>
      <c r="P21" s="118">
        <f>IF(ISNA('女子データ入力'!AY140),"",'女子データ入力'!AY140)</f>
      </c>
    </row>
    <row r="22" spans="1:16" ht="32.25" customHeight="1">
      <c r="A22" s="117">
        <v>3</v>
      </c>
      <c r="B22" s="601">
        <f>IF(ISNA('女子データ入力'!G97),"",'女子データ入力'!G97)</f>
      </c>
      <c r="C22" s="602"/>
      <c r="D22" s="165">
        <f>IF(ISNA('女子データ入力'!H97),"",'女子データ入力'!H97)</f>
      </c>
      <c r="E22" s="118">
        <f>IF(ISNA('女子データ入力'!AN130),"",'女子データ入力'!AN130)</f>
      </c>
      <c r="G22" s="119"/>
      <c r="H22" s="117">
        <v>3</v>
      </c>
      <c r="I22" s="606">
        <f>IF(ISNA('女子データ入力'!AL141),"",'女子データ入力'!AL141)</f>
      </c>
      <c r="J22" s="601"/>
      <c r="K22" s="181">
        <f>IF(ISNA('女子データ入力'!G141),"",'女子データ入力'!G141)</f>
      </c>
      <c r="L22" s="118">
        <f>IF(ISNA('女子データ入力'!AX141),"",'女子データ入力'!AX141)</f>
      </c>
      <c r="M22" s="606">
        <f>IF(ISNA('女子データ入力'!O141),"",'女子データ入力'!O141)</f>
      </c>
      <c r="N22" s="601"/>
      <c r="O22" s="179">
        <f>IF(ISNA('女子データ入力'!P141),"",'女子データ入力'!P141)</f>
      </c>
      <c r="P22" s="118">
        <f>IF(ISNA('女子データ入力'!AY141),"",'女子データ入力'!AY141)</f>
      </c>
    </row>
    <row r="23" spans="1:16" ht="32.25" customHeight="1">
      <c r="A23" s="117">
        <v>4</v>
      </c>
      <c r="B23" s="601">
        <f>IF(ISNA('女子データ入力'!G98),"",'女子データ入力'!G98)</f>
      </c>
      <c r="C23" s="602"/>
      <c r="D23" s="165">
        <f>IF(ISNA('女子データ入力'!H98),"",'女子データ入力'!H98)</f>
      </c>
      <c r="E23" s="118">
        <f>IF(ISNA('女子データ入力'!AN131),"",'女子データ入力'!AN131)</f>
      </c>
      <c r="G23" s="119"/>
      <c r="H23" s="117">
        <v>4</v>
      </c>
      <c r="I23" s="606">
        <f>IF(ISNA('女子データ入力'!AL142),"",'女子データ入力'!AL142)</f>
      </c>
      <c r="J23" s="601"/>
      <c r="K23" s="181">
        <f>IF(ISNA('女子データ入力'!G142),"",'女子データ入力'!G142)</f>
      </c>
      <c r="L23" s="118">
        <f>IF(ISNA('女子データ入力'!AX142),"",'女子データ入力'!AX142)</f>
      </c>
      <c r="M23" s="606">
        <f>IF(ISNA('女子データ入力'!O142),"",'女子データ入力'!O142)</f>
      </c>
      <c r="N23" s="601"/>
      <c r="O23" s="179">
        <f>IF(ISNA('女子データ入力'!P142),"",'女子データ入力'!P142)</f>
      </c>
      <c r="P23" s="118">
        <f>IF(ISNA('女子データ入力'!AY142),"",'女子データ入力'!AY142)</f>
      </c>
    </row>
    <row r="24" spans="1:16" ht="32.25" customHeight="1">
      <c r="A24" s="117">
        <v>5</v>
      </c>
      <c r="B24" s="601">
        <f>IF(ISNA('女子データ入力'!G99),"",'女子データ入力'!G99)</f>
      </c>
      <c r="C24" s="602"/>
      <c r="D24" s="165">
        <f>IF(ISNA('女子データ入力'!H99),"",'女子データ入力'!H99)</f>
      </c>
      <c r="E24" s="118">
        <f>IF(ISNA('女子データ入力'!AN132),"",'女子データ入力'!AN132)</f>
      </c>
      <c r="G24" s="119"/>
      <c r="H24" s="117">
        <v>5</v>
      </c>
      <c r="I24" s="606">
        <f>IF(ISNA('女子データ入力'!AL143),"",'女子データ入力'!AL143)</f>
      </c>
      <c r="J24" s="601"/>
      <c r="K24" s="181">
        <f>IF(ISNA('女子データ入力'!G143),"",'女子データ入力'!G143)</f>
      </c>
      <c r="L24" s="118">
        <f>IF(ISNA('女子データ入力'!AX143),"",'女子データ入力'!AX143)</f>
      </c>
      <c r="M24" s="606">
        <f>IF(ISNA('女子データ入力'!O143),"",'女子データ入力'!O143)</f>
      </c>
      <c r="N24" s="601"/>
      <c r="O24" s="179">
        <f>IF(ISNA('女子データ入力'!P143),"",'女子データ入力'!P143)</f>
      </c>
      <c r="P24" s="118">
        <f>IF(ISNA('女子データ入力'!AY143),"",'女子データ入力'!AY143)</f>
      </c>
    </row>
    <row r="25" spans="1:16" ht="31.5" customHeight="1">
      <c r="A25" s="172">
        <v>6</v>
      </c>
      <c r="B25" s="606">
        <f>IF(ISNA('女子データ入力'!G100),"",'女子データ入力'!G100)</f>
      </c>
      <c r="C25" s="601"/>
      <c r="D25" s="179">
        <f>IF(ISNA('女子データ入力'!H100),"",'女子データ入力'!H100)</f>
      </c>
      <c r="E25" s="118">
        <f>IF(ISNA('女子データ入力'!AN133),"",'女子データ入力'!AN133)</f>
      </c>
      <c r="G25" s="119"/>
      <c r="H25" s="172">
        <v>6</v>
      </c>
      <c r="I25" s="606">
        <f>IF(ISNA('女子データ入力'!AL144),"",'女子データ入力'!AL144)</f>
      </c>
      <c r="J25" s="601"/>
      <c r="K25" s="181">
        <f>IF(ISNA('女子データ入力'!G144),"",'女子データ入力'!G144)</f>
      </c>
      <c r="L25" s="118">
        <f>IF(ISNA('女子データ入力'!AX144),"",'女子データ入力'!AX144)</f>
      </c>
      <c r="M25" s="606">
        <f>IF(ISNA('女子データ入力'!O144),"",'女子データ入力'!O144)</f>
      </c>
      <c r="N25" s="601"/>
      <c r="O25" s="179">
        <f>IF(ISNA('女子データ入力'!P144),"",'女子データ入力'!P144)</f>
      </c>
      <c r="P25" s="118">
        <f>IF(ISNA('女子データ入力'!AY144),"",'女子データ入力'!AY144)</f>
      </c>
    </row>
    <row r="26" spans="1:16" ht="32.25" customHeight="1">
      <c r="A26" s="172">
        <v>7</v>
      </c>
      <c r="B26" s="606">
        <f>IF(ISNA('女子データ入力'!G101),"",'女子データ入力'!G101)</f>
      </c>
      <c r="C26" s="601"/>
      <c r="D26" s="179">
        <f>IF(ISNA('女子データ入力'!H101),"",'女子データ入力'!H101)</f>
      </c>
      <c r="E26" s="118">
        <f>IF(ISNA('女子データ入力'!AN134),"",'女子データ入力'!AN134)</f>
      </c>
      <c r="H26" s="172">
        <v>7</v>
      </c>
      <c r="I26" s="606">
        <f>IF(ISNA('女子データ入力'!AL145),"",'女子データ入力'!AL145)</f>
      </c>
      <c r="J26" s="601"/>
      <c r="K26" s="181">
        <f>IF(ISNA('女子データ入力'!G145),"",'女子データ入力'!G145)</f>
      </c>
      <c r="L26" s="118">
        <f>IF(ISNA('女子データ入力'!AX145),"",'女子データ入力'!AX145)</f>
      </c>
      <c r="M26" s="606">
        <f>IF(ISNA('女子データ入力'!O145),"",'女子データ入力'!O145)</f>
      </c>
      <c r="N26" s="601"/>
      <c r="O26" s="179">
        <f>IF(ISNA('女子データ入力'!P145),"",'女子データ入力'!P145)</f>
      </c>
      <c r="P26" s="118">
        <f>IF(ISNA('女子データ入力'!AY145),"",'女子データ入力'!AY145)</f>
      </c>
    </row>
    <row r="27" spans="1:16" ht="32.25" customHeight="1">
      <c r="A27" s="172">
        <v>8</v>
      </c>
      <c r="B27" s="606">
        <f>IF(ISNA('女子データ入力'!G102),"",'女子データ入力'!G102)</f>
      </c>
      <c r="C27" s="601"/>
      <c r="D27" s="179">
        <f>IF(ISNA('女子データ入力'!H102),"",'女子データ入力'!H102)</f>
      </c>
      <c r="E27" s="118">
        <f>IF(ISNA('女子データ入力'!AN135),"",'女子データ入力'!AN135)</f>
      </c>
      <c r="H27" s="172">
        <v>8</v>
      </c>
      <c r="I27" s="606">
        <f>IF(ISNA('女子データ入力'!AL146),"",'女子データ入力'!AL146)</f>
      </c>
      <c r="J27" s="601"/>
      <c r="K27" s="181">
        <f>IF(ISNA('女子データ入力'!G146),"",'女子データ入力'!G146)</f>
      </c>
      <c r="L27" s="118">
        <f>IF(ISNA('女子データ入力'!AX146),"",'女子データ入力'!AX146)</f>
      </c>
      <c r="M27" s="606">
        <f>IF(ISNA('女子データ入力'!O146),"",'女子データ入力'!O146)</f>
      </c>
      <c r="N27" s="601"/>
      <c r="O27" s="179">
        <f>IF(ISNA('女子データ入力'!P146),"",'女子データ入力'!P146)</f>
      </c>
      <c r="P27" s="118">
        <f>IF(ISNA('女子データ入力'!AY146),"",'女子データ入力'!AY146)</f>
      </c>
    </row>
    <row r="28" spans="1:16" ht="32.25" customHeight="1">
      <c r="A28" s="172">
        <v>9</v>
      </c>
      <c r="B28" s="606">
        <f>IF(ISNA('女子データ入力'!G103),"",'女子データ入力'!G103)</f>
      </c>
      <c r="C28" s="601"/>
      <c r="D28" s="179">
        <f>IF(ISNA('女子データ入力'!H103),"",'女子データ入力'!H103)</f>
      </c>
      <c r="E28" s="118">
        <f>IF(ISNA('女子データ入力'!AN136),"",'女子データ入力'!AN136)</f>
      </c>
      <c r="H28" s="172">
        <v>9</v>
      </c>
      <c r="I28" s="606">
        <f>IF(ISNA('女子データ入力'!AL147),"",'女子データ入力'!AL147)</f>
      </c>
      <c r="J28" s="601"/>
      <c r="K28" s="181">
        <f>IF(ISNA('女子データ入力'!G147),"",'女子データ入力'!G147)</f>
      </c>
      <c r="L28" s="118">
        <f>IF(ISNA('女子データ入力'!AX147),"",'女子データ入力'!AX147)</f>
      </c>
      <c r="M28" s="606">
        <f>IF(ISNA('女子データ入力'!O147),"",'女子データ入力'!O147)</f>
      </c>
      <c r="N28" s="601"/>
      <c r="O28" s="179">
        <f>IF(ISNA('女子データ入力'!P147),"",'女子データ入力'!P147)</f>
      </c>
      <c r="P28" s="118">
        <f>IF(ISNA('女子データ入力'!AY147),"",'女子データ入力'!AY147)</f>
      </c>
    </row>
    <row r="29" spans="1:16" ht="32.25" customHeight="1" thickBot="1">
      <c r="A29" s="173">
        <v>10</v>
      </c>
      <c r="B29" s="612">
        <f>IF(ISNA('女子データ入力'!G104),"",'女子データ入力'!G104)</f>
      </c>
      <c r="C29" s="613"/>
      <c r="D29" s="180">
        <f>IF(ISNA('女子データ入力'!H104),"",'女子データ入力'!H104)</f>
      </c>
      <c r="E29" s="167">
        <f>IF(ISNA('女子データ入力'!AN137),"",'女子データ入力'!AN137)</f>
      </c>
      <c r="H29" s="173">
        <v>10</v>
      </c>
      <c r="I29" s="612">
        <f>IF(ISNA('女子データ入力'!AL148),"",'女子データ入力'!AL148)</f>
      </c>
      <c r="J29" s="613"/>
      <c r="K29" s="182">
        <f>IF(ISNA('女子データ入力'!G148),"",'女子データ入力'!G148)</f>
      </c>
      <c r="L29" s="167">
        <f>IF(ISNA('女子データ入力'!AX148),"",'女子データ入力'!AX148)</f>
      </c>
      <c r="M29" s="612">
        <f>IF(ISNA('女子データ入力'!O148),"",'女子データ入力'!O148)</f>
      </c>
      <c r="N29" s="613"/>
      <c r="O29" s="180">
        <f>IF(ISNA('女子データ入力'!P148),"",'女子データ入力'!P148)</f>
      </c>
      <c r="P29" s="167">
        <f>IF(ISNA('女子データ入力'!AY148),"",'女子データ入力'!AY148)</f>
      </c>
    </row>
    <row r="30" spans="1:8" ht="18.75" customHeight="1">
      <c r="A30" s="89"/>
      <c r="H30" s="89"/>
    </row>
    <row r="31" spans="1:8" ht="18.75" customHeight="1">
      <c r="A31" s="89"/>
      <c r="H31" s="89"/>
    </row>
    <row r="32" spans="1:8" ht="18.75" customHeight="1">
      <c r="A32" s="89"/>
      <c r="H32" s="89"/>
    </row>
    <row r="33" spans="1:8" ht="18.75" customHeight="1">
      <c r="A33" s="89"/>
      <c r="H33" s="89"/>
    </row>
    <row r="34" spans="1:8" ht="18.75" customHeight="1">
      <c r="A34" s="89"/>
      <c r="H34" s="89"/>
    </row>
    <row r="35" spans="1:8" ht="18.75" customHeight="1">
      <c r="A35" s="89"/>
      <c r="H35" s="89"/>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sheetData>
  <sheetProtection sheet="1" selectLockedCells="1" selectUnlockedCells="1"/>
  <mergeCells count="78">
    <mergeCell ref="I29:J29"/>
    <mergeCell ref="M29:N29"/>
    <mergeCell ref="B26:C26"/>
    <mergeCell ref="B27:C27"/>
    <mergeCell ref="B28:C28"/>
    <mergeCell ref="B29:C29"/>
    <mergeCell ref="I26:J26"/>
    <mergeCell ref="M26:N26"/>
    <mergeCell ref="I27:J27"/>
    <mergeCell ref="M27:N27"/>
    <mergeCell ref="I28:J28"/>
    <mergeCell ref="M28:N28"/>
    <mergeCell ref="I14:J14"/>
    <mergeCell ref="M14:N14"/>
    <mergeCell ref="I11:J11"/>
    <mergeCell ref="M11:N11"/>
    <mergeCell ref="I12:J12"/>
    <mergeCell ref="M12:N12"/>
    <mergeCell ref="I13:J13"/>
    <mergeCell ref="M13:N13"/>
    <mergeCell ref="B19:C19"/>
    <mergeCell ref="B20:C20"/>
    <mergeCell ref="B8:C8"/>
    <mergeCell ref="B9:C9"/>
    <mergeCell ref="B10:C10"/>
    <mergeCell ref="B17:C17"/>
    <mergeCell ref="B11:C11"/>
    <mergeCell ref="B12:C12"/>
    <mergeCell ref="B13:C13"/>
    <mergeCell ref="B14:C14"/>
    <mergeCell ref="B24:C24"/>
    <mergeCell ref="B16:E16"/>
    <mergeCell ref="I24:J24"/>
    <mergeCell ref="I25:J25"/>
    <mergeCell ref="I17:J17"/>
    <mergeCell ref="I19:J19"/>
    <mergeCell ref="B25:C25"/>
    <mergeCell ref="B21:C21"/>
    <mergeCell ref="B22:C22"/>
    <mergeCell ref="B23:C23"/>
    <mergeCell ref="I23:J23"/>
    <mergeCell ref="M4:N4"/>
    <mergeCell ref="M5:N5"/>
    <mergeCell ref="M6:N6"/>
    <mergeCell ref="M7:N7"/>
    <mergeCell ref="M8:N8"/>
    <mergeCell ref="I8:J8"/>
    <mergeCell ref="I9:J9"/>
    <mergeCell ref="I10:J10"/>
    <mergeCell ref="M9:N9"/>
    <mergeCell ref="I20:J20"/>
    <mergeCell ref="I21:J21"/>
    <mergeCell ref="I22:J22"/>
    <mergeCell ref="M24:N24"/>
    <mergeCell ref="M25:N25"/>
    <mergeCell ref="M10:N10"/>
    <mergeCell ref="M19:N19"/>
    <mergeCell ref="M20:N20"/>
    <mergeCell ref="M21:N21"/>
    <mergeCell ref="M22:N22"/>
    <mergeCell ref="M23:N23"/>
    <mergeCell ref="B1:E1"/>
    <mergeCell ref="I1:L1"/>
    <mergeCell ref="I16:L16"/>
    <mergeCell ref="D17:E17"/>
    <mergeCell ref="K17:L17"/>
    <mergeCell ref="K2:L2"/>
    <mergeCell ref="D2:E2"/>
    <mergeCell ref="I2:J2"/>
    <mergeCell ref="I4:J4"/>
    <mergeCell ref="I5:J5"/>
    <mergeCell ref="I6:J6"/>
    <mergeCell ref="I7:J7"/>
    <mergeCell ref="B2:C2"/>
    <mergeCell ref="B4:C4"/>
    <mergeCell ref="B5:C5"/>
    <mergeCell ref="B6:C6"/>
    <mergeCell ref="B7:C7"/>
  </mergeCells>
  <printOptions/>
  <pageMargins left="0" right="0" top="0.31496062992125984" bottom="0.4330708661417323"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0"/>
  <sheetViews>
    <sheetView zoomScale="85" zoomScaleNormal="85" zoomScaleSheetLayoutView="100" zoomScalePageLayoutView="0" workbookViewId="0" topLeftCell="A1">
      <selection activeCell="I1" sqref="I1"/>
    </sheetView>
  </sheetViews>
  <sheetFormatPr defaultColWidth="9.00390625" defaultRowHeight="13.5" customHeight="1"/>
  <cols>
    <col min="1" max="1" width="12.875" style="1" customWidth="1"/>
    <col min="2" max="2" width="10.50390625" style="40" customWidth="1"/>
    <col min="3" max="8" width="10.50390625" style="1" customWidth="1"/>
    <col min="9" max="16384" width="9.00390625" style="1" customWidth="1"/>
  </cols>
  <sheetData>
    <row r="1" spans="1:11" ht="13.5" customHeight="1">
      <c r="A1" s="49" t="s">
        <v>106</v>
      </c>
      <c r="B1" s="50" t="s">
        <v>125</v>
      </c>
      <c r="C1" s="49"/>
      <c r="D1" s="49"/>
      <c r="E1" s="49"/>
      <c r="F1" s="49"/>
      <c r="G1" s="49"/>
      <c r="H1" s="49"/>
      <c r="K1" s="48" t="s">
        <v>109</v>
      </c>
    </row>
    <row r="2" spans="1:8" ht="13.5" customHeight="1">
      <c r="A2" s="49" t="s">
        <v>120</v>
      </c>
      <c r="B2" s="51"/>
      <c r="C2" s="49"/>
      <c r="D2" s="49"/>
      <c r="E2" s="49"/>
      <c r="F2" s="49"/>
      <c r="G2" s="49"/>
      <c r="H2" s="49"/>
    </row>
    <row r="3" spans="1:11" ht="13.5" customHeight="1">
      <c r="A3" s="49" t="s">
        <v>121</v>
      </c>
      <c r="B3" s="51"/>
      <c r="C3" s="49"/>
      <c r="D3" s="49"/>
      <c r="E3" s="49"/>
      <c r="F3" s="49"/>
      <c r="G3" s="49"/>
      <c r="H3" s="49"/>
      <c r="K3" s="48" t="s">
        <v>110</v>
      </c>
    </row>
    <row r="4" spans="1:11" ht="13.5" customHeight="1">
      <c r="A4" s="49" t="s">
        <v>122</v>
      </c>
      <c r="B4" s="50" t="s">
        <v>126</v>
      </c>
      <c r="C4" s="50" t="s">
        <v>128</v>
      </c>
      <c r="D4" s="50" t="s">
        <v>129</v>
      </c>
      <c r="E4" s="50" t="s">
        <v>130</v>
      </c>
      <c r="F4" s="50" t="s">
        <v>131</v>
      </c>
      <c r="G4" s="50" t="s">
        <v>132</v>
      </c>
      <c r="H4" s="50" t="s">
        <v>133</v>
      </c>
      <c r="K4" s="48" t="s">
        <v>111</v>
      </c>
    </row>
    <row r="5" spans="1:8" ht="13.5" customHeight="1">
      <c r="A5" s="49" t="s">
        <v>103</v>
      </c>
      <c r="B5" s="50" t="s">
        <v>127</v>
      </c>
      <c r="C5" s="50" t="s">
        <v>134</v>
      </c>
      <c r="D5" s="50" t="s">
        <v>135</v>
      </c>
      <c r="E5" s="50" t="s">
        <v>136</v>
      </c>
      <c r="F5" s="50" t="s">
        <v>137</v>
      </c>
      <c r="G5" s="50" t="s">
        <v>138</v>
      </c>
      <c r="H5" s="50" t="s">
        <v>139</v>
      </c>
    </row>
    <row r="6" spans="1:11" ht="13.5" customHeight="1">
      <c r="A6" s="49" t="s">
        <v>123</v>
      </c>
      <c r="B6" s="50" t="s">
        <v>124</v>
      </c>
      <c r="C6" s="52" t="s">
        <v>140</v>
      </c>
      <c r="D6" s="49">
        <v>-1</v>
      </c>
      <c r="E6" s="52" t="s">
        <v>103</v>
      </c>
      <c r="F6" s="49"/>
      <c r="G6" s="49"/>
      <c r="H6" s="49"/>
      <c r="K6" s="48" t="s">
        <v>112</v>
      </c>
    </row>
    <row r="7" spans="1:11" ht="13.5" customHeight="1">
      <c r="A7" s="49" t="s">
        <v>141</v>
      </c>
      <c r="B7" s="50" t="s">
        <v>126</v>
      </c>
      <c r="C7" s="52" t="s">
        <v>128</v>
      </c>
      <c r="D7" s="52" t="s">
        <v>125</v>
      </c>
      <c r="E7" s="52" t="s">
        <v>125</v>
      </c>
      <c r="F7" s="49">
        <v>-1</v>
      </c>
      <c r="G7" s="52" t="s">
        <v>142</v>
      </c>
      <c r="H7" s="52" t="s">
        <v>143</v>
      </c>
      <c r="K7" s="48" t="s">
        <v>113</v>
      </c>
    </row>
    <row r="8" spans="1:11" ht="13.5" customHeight="1">
      <c r="A8" s="53"/>
      <c r="B8" s="54"/>
      <c r="C8" s="53"/>
      <c r="D8" s="53"/>
      <c r="E8" s="53"/>
      <c r="F8" s="53"/>
      <c r="G8" s="53"/>
      <c r="H8" s="53"/>
      <c r="K8" s="48" t="s">
        <v>114</v>
      </c>
    </row>
    <row r="9" spans="1:11" ht="13.5" customHeight="1">
      <c r="A9" s="53"/>
      <c r="B9" s="54"/>
      <c r="C9" s="53"/>
      <c r="D9" s="53"/>
      <c r="E9" s="53"/>
      <c r="F9" s="53"/>
      <c r="G9" s="53"/>
      <c r="H9" s="53"/>
      <c r="K9" s="48" t="s">
        <v>115</v>
      </c>
    </row>
    <row r="10" spans="1:11" ht="13.5" customHeight="1">
      <c r="A10" s="53"/>
      <c r="B10" s="54"/>
      <c r="C10" s="53"/>
      <c r="D10" s="53"/>
      <c r="E10" s="53"/>
      <c r="F10" s="53"/>
      <c r="G10" s="53"/>
      <c r="H10" s="53"/>
      <c r="K10" s="48" t="s">
        <v>116</v>
      </c>
    </row>
    <row r="11" spans="1:11" ht="13.5" customHeight="1">
      <c r="A11" s="53"/>
      <c r="B11" s="54"/>
      <c r="C11" s="53"/>
      <c r="D11" s="53"/>
      <c r="E11" s="53"/>
      <c r="F11" s="53"/>
      <c r="G11" s="53"/>
      <c r="H11" s="53"/>
      <c r="K11" s="48" t="s">
        <v>117</v>
      </c>
    </row>
    <row r="12" spans="1:11" ht="13.5" customHeight="1">
      <c r="A12" s="53"/>
      <c r="B12" s="54"/>
      <c r="C12" s="53"/>
      <c r="D12" s="53"/>
      <c r="E12" s="53"/>
      <c r="F12" s="53"/>
      <c r="G12" s="53"/>
      <c r="H12" s="53"/>
      <c r="K12" s="48" t="s">
        <v>118</v>
      </c>
    </row>
    <row r="13" spans="1:11" ht="13.5" customHeight="1">
      <c r="A13" s="53"/>
      <c r="B13" s="54"/>
      <c r="C13" s="53"/>
      <c r="D13" s="53"/>
      <c r="E13" s="53"/>
      <c r="F13" s="53"/>
      <c r="G13" s="53"/>
      <c r="H13" s="53"/>
      <c r="K13" s="48" t="s">
        <v>119</v>
      </c>
    </row>
    <row r="14" spans="1:8" ht="13.5" customHeight="1">
      <c r="A14" s="53"/>
      <c r="B14" s="54"/>
      <c r="C14" s="53"/>
      <c r="D14" s="53"/>
      <c r="E14" s="53"/>
      <c r="F14" s="53"/>
      <c r="G14" s="53"/>
      <c r="H14" s="53"/>
    </row>
    <row r="15" spans="1:8" ht="13.5" customHeight="1">
      <c r="A15" s="53"/>
      <c r="B15" s="54"/>
      <c r="C15" s="53"/>
      <c r="D15" s="53"/>
      <c r="E15" s="53"/>
      <c r="F15" s="53"/>
      <c r="G15" s="53"/>
      <c r="H15" s="53"/>
    </row>
    <row r="16" spans="1:8" ht="13.5" customHeight="1">
      <c r="A16" s="53"/>
      <c r="B16" s="54"/>
      <c r="C16" s="53"/>
      <c r="D16" s="53"/>
      <c r="E16" s="53"/>
      <c r="F16" s="53"/>
      <c r="G16" s="53"/>
      <c r="H16" s="53"/>
    </row>
    <row r="17" spans="1:8" ht="13.5" customHeight="1">
      <c r="A17" s="53"/>
      <c r="B17" s="54"/>
      <c r="C17" s="53"/>
      <c r="D17" s="53"/>
      <c r="E17" s="53"/>
      <c r="F17" s="53"/>
      <c r="G17" s="53"/>
      <c r="H17" s="53"/>
    </row>
    <row r="18" spans="1:8" ht="13.5" customHeight="1">
      <c r="A18" s="55"/>
      <c r="B18" s="56"/>
      <c r="C18" s="55"/>
      <c r="D18" s="55"/>
      <c r="E18" s="55"/>
      <c r="F18" s="55"/>
      <c r="G18" s="55"/>
      <c r="H18" s="55"/>
    </row>
    <row r="19" spans="1:8" ht="13.5" customHeight="1" thickBot="1">
      <c r="A19" s="55" t="s">
        <v>188</v>
      </c>
      <c r="B19" s="56"/>
      <c r="C19" s="55"/>
      <c r="D19" s="55"/>
      <c r="E19" s="55"/>
      <c r="F19" s="55"/>
      <c r="G19" s="55"/>
      <c r="H19" s="55"/>
    </row>
    <row r="20" spans="1:8" ht="25.5" customHeight="1">
      <c r="A20" s="58" t="s">
        <v>106</v>
      </c>
      <c r="B20" s="66">
        <f>'男子データ入力'!AP115</f>
      </c>
      <c r="C20" s="70"/>
      <c r="D20" s="70"/>
      <c r="E20" s="70"/>
      <c r="F20" s="70"/>
      <c r="G20" s="70"/>
      <c r="H20" s="71"/>
    </row>
    <row r="21" spans="1:8" ht="25.5" customHeight="1">
      <c r="A21" s="59" t="s">
        <v>120</v>
      </c>
      <c r="B21" s="67">
        <f>'男子データ入力'!F70</f>
        <v>0</v>
      </c>
      <c r="C21" s="67"/>
      <c r="D21" s="67"/>
      <c r="E21" s="67"/>
      <c r="F21" s="67"/>
      <c r="G21" s="67"/>
      <c r="H21" s="42"/>
    </row>
    <row r="22" spans="1:8" ht="25.5" customHeight="1">
      <c r="A22" s="59" t="s">
        <v>121</v>
      </c>
      <c r="B22" s="67"/>
      <c r="C22" s="67"/>
      <c r="D22" s="67"/>
      <c r="E22" s="67"/>
      <c r="F22" s="67"/>
      <c r="G22" s="67"/>
      <c r="H22" s="42"/>
    </row>
    <row r="23" spans="1:8" ht="25.5" customHeight="1">
      <c r="A23" s="59" t="s">
        <v>122</v>
      </c>
      <c r="B23" s="57" t="e">
        <f>'男子データ入力'!AL117</f>
        <v>#N/A</v>
      </c>
      <c r="C23" s="57" t="e">
        <f>'男子データ入力'!AL118</f>
        <v>#N/A</v>
      </c>
      <c r="D23" s="57" t="e">
        <f>'男子データ入力'!AL119</f>
        <v>#N/A</v>
      </c>
      <c r="E23" s="57" t="e">
        <f>'男子データ入力'!AL120</f>
        <v>#N/A</v>
      </c>
      <c r="F23" s="57" t="e">
        <f>'男子データ入力'!AL121</f>
        <v>#N/A</v>
      </c>
      <c r="G23" s="57" t="e">
        <f>'男子データ入力'!AL122</f>
        <v>#N/A</v>
      </c>
      <c r="H23" s="63" t="e">
        <f>'男子データ入力'!AL123</f>
        <v>#N/A</v>
      </c>
    </row>
    <row r="24" spans="1:8" ht="25.5" customHeight="1" thickBot="1">
      <c r="A24" s="60" t="s">
        <v>103</v>
      </c>
      <c r="B24" s="64" t="e">
        <f>'男子データ入力'!AM117</f>
        <v>#N/A</v>
      </c>
      <c r="C24" s="64" t="e">
        <f>'男子データ入力'!AM118</f>
        <v>#N/A</v>
      </c>
      <c r="D24" s="64" t="e">
        <f>'男子データ入力'!AM119</f>
        <v>#N/A</v>
      </c>
      <c r="E24" s="64" t="e">
        <f>'男子データ入力'!AM120</f>
        <v>#N/A</v>
      </c>
      <c r="F24" s="64" t="e">
        <f>'男子データ入力'!AM121</f>
        <v>#N/A</v>
      </c>
      <c r="G24" s="64" t="e">
        <f>'男子データ入力'!AM122</f>
        <v>#N/A</v>
      </c>
      <c r="H24" s="65" t="e">
        <f>'男子データ入力'!AM123</f>
        <v>#N/A</v>
      </c>
    </row>
    <row r="25" spans="1:8" ht="25.5" customHeight="1" thickBot="1">
      <c r="A25" s="62" t="s">
        <v>123</v>
      </c>
      <c r="B25" s="144" t="e">
        <f>'男子データ入力'!AL128</f>
        <v>#N/A</v>
      </c>
      <c r="C25" s="143">
        <f>'男子データ入力'!$AP$115</f>
      </c>
      <c r="D25" s="73">
        <v>-1</v>
      </c>
      <c r="E25" s="72" t="e">
        <f>'男子データ入力'!AM128</f>
        <v>#N/A</v>
      </c>
      <c r="F25" s="73"/>
      <c r="G25" s="73"/>
      <c r="H25" s="41"/>
    </row>
    <row r="26" spans="1:8" ht="25.5" customHeight="1" thickBot="1">
      <c r="A26" s="62" t="s">
        <v>123</v>
      </c>
      <c r="B26" s="144" t="e">
        <f>'男子データ入力'!AL129</f>
        <v>#N/A</v>
      </c>
      <c r="C26" s="143">
        <f>'男子データ入力'!$AP$115</f>
      </c>
      <c r="D26" s="73">
        <v>-1</v>
      </c>
      <c r="E26" s="72" t="e">
        <f>'男子データ入力'!AM129</f>
        <v>#N/A</v>
      </c>
      <c r="F26" s="73"/>
      <c r="G26" s="73"/>
      <c r="H26" s="41"/>
    </row>
    <row r="27" spans="1:8" ht="25.5" customHeight="1" thickBot="1">
      <c r="A27" s="62" t="s">
        <v>123</v>
      </c>
      <c r="B27" s="144" t="e">
        <f>'男子データ入力'!AL130</f>
        <v>#N/A</v>
      </c>
      <c r="C27" s="143">
        <f>'男子データ入力'!$AP$115</f>
      </c>
      <c r="D27" s="73">
        <v>-1</v>
      </c>
      <c r="E27" s="72" t="e">
        <f>'男子データ入力'!AM130</f>
        <v>#N/A</v>
      </c>
      <c r="F27" s="73"/>
      <c r="G27" s="73"/>
      <c r="H27" s="41"/>
    </row>
    <row r="28" spans="1:8" ht="25.5" customHeight="1" thickBot="1">
      <c r="A28" s="62" t="s">
        <v>123</v>
      </c>
      <c r="B28" s="144" t="e">
        <f>'男子データ入力'!AL131</f>
        <v>#N/A</v>
      </c>
      <c r="C28" s="143">
        <f>'男子データ入力'!$AP$115</f>
      </c>
      <c r="D28" s="73">
        <v>-1</v>
      </c>
      <c r="E28" s="72" t="e">
        <f>'男子データ入力'!AM131</f>
        <v>#N/A</v>
      </c>
      <c r="F28" s="73"/>
      <c r="G28" s="73"/>
      <c r="H28" s="41"/>
    </row>
    <row r="29" spans="1:8" ht="25.5" customHeight="1" thickBot="1">
      <c r="A29" s="62" t="s">
        <v>123</v>
      </c>
      <c r="B29" s="144" t="e">
        <f>'男子データ入力'!AL132</f>
        <v>#N/A</v>
      </c>
      <c r="C29" s="143">
        <f>'男子データ入力'!$AP$115</f>
      </c>
      <c r="D29" s="73">
        <v>-1</v>
      </c>
      <c r="E29" s="72" t="e">
        <f>'男子データ入力'!AM132</f>
        <v>#N/A</v>
      </c>
      <c r="F29" s="73"/>
      <c r="G29" s="73"/>
      <c r="H29" s="41"/>
    </row>
    <row r="30" spans="1:8" ht="25.5" customHeight="1" thickBot="1">
      <c r="A30" s="62" t="s">
        <v>123</v>
      </c>
      <c r="B30" s="144" t="e">
        <f>'男子データ入力'!AL133</f>
        <v>#N/A</v>
      </c>
      <c r="C30" s="143">
        <f>'男子データ入力'!$AP$115</f>
      </c>
      <c r="D30" s="73">
        <v>-1</v>
      </c>
      <c r="E30" s="72" t="e">
        <f>'男子データ入力'!AM133</f>
        <v>#N/A</v>
      </c>
      <c r="F30" s="73"/>
      <c r="G30" s="73"/>
      <c r="H30" s="41"/>
    </row>
    <row r="31" spans="1:8" ht="25.5" customHeight="1" thickBot="1">
      <c r="A31" s="62" t="s">
        <v>123</v>
      </c>
      <c r="B31" s="144" t="e">
        <f>'男子データ入力'!AL134</f>
        <v>#N/A</v>
      </c>
      <c r="C31" s="143">
        <f>'男子データ入力'!$AP$115</f>
      </c>
      <c r="D31" s="73">
        <v>-1</v>
      </c>
      <c r="E31" s="72" t="e">
        <f>'男子データ入力'!AM134</f>
        <v>#N/A</v>
      </c>
      <c r="F31" s="73"/>
      <c r="G31" s="73"/>
      <c r="H31" s="41"/>
    </row>
    <row r="32" spans="1:8" ht="25.5" customHeight="1" thickBot="1">
      <c r="A32" s="62" t="s">
        <v>123</v>
      </c>
      <c r="B32" s="144" t="e">
        <f>'男子データ入力'!AL135</f>
        <v>#N/A</v>
      </c>
      <c r="C32" s="143">
        <f>'男子データ入力'!$AP$115</f>
      </c>
      <c r="D32" s="73">
        <v>-1</v>
      </c>
      <c r="E32" s="72" t="e">
        <f>'男子データ入力'!AM135</f>
        <v>#N/A</v>
      </c>
      <c r="F32" s="73"/>
      <c r="G32" s="73"/>
      <c r="H32" s="41"/>
    </row>
    <row r="33" spans="1:8" ht="25.5" customHeight="1" thickBot="1">
      <c r="A33" s="62" t="s">
        <v>123</v>
      </c>
      <c r="B33" s="144" t="e">
        <f>'男子データ入力'!AL136</f>
        <v>#N/A</v>
      </c>
      <c r="C33" s="143">
        <f>'男子データ入力'!$AP$115</f>
      </c>
      <c r="D33" s="73">
        <v>-1</v>
      </c>
      <c r="E33" s="72" t="e">
        <f>'男子データ入力'!AM136</f>
        <v>#N/A</v>
      </c>
      <c r="F33" s="73"/>
      <c r="G33" s="73"/>
      <c r="H33" s="41"/>
    </row>
    <row r="34" spans="1:8" ht="25.5" customHeight="1" thickBot="1">
      <c r="A34" s="62" t="s">
        <v>123</v>
      </c>
      <c r="B34" s="144" t="e">
        <f>'男子データ入力'!AL137</f>
        <v>#N/A</v>
      </c>
      <c r="C34" s="143">
        <f>'男子データ入力'!$AP$115</f>
      </c>
      <c r="D34" s="73">
        <v>-1</v>
      </c>
      <c r="E34" s="72" t="e">
        <f>'男子データ入力'!AM137</f>
        <v>#N/A</v>
      </c>
      <c r="F34" s="73"/>
      <c r="G34" s="73"/>
      <c r="H34" s="41"/>
    </row>
    <row r="35" spans="1:8" ht="25.5" customHeight="1" thickBot="1">
      <c r="A35" s="61" t="s">
        <v>224</v>
      </c>
      <c r="B35" s="74" t="e">
        <f>'男子データ入力'!AL139</f>
        <v>#N/A</v>
      </c>
      <c r="C35" s="74" t="e">
        <f>'男子データ入力'!AV139</f>
        <v>#N/A</v>
      </c>
      <c r="D35" s="74">
        <f>'男子データ入力'!$AP$115</f>
      </c>
      <c r="E35" s="74">
        <f>'男子データ入力'!$AP$115</f>
      </c>
      <c r="F35" s="75">
        <v>-1</v>
      </c>
      <c r="G35" s="74" t="e">
        <f>'男子データ入力'!AM139</f>
        <v>#N/A</v>
      </c>
      <c r="H35" s="76" t="e">
        <f>'男子データ入力'!AW139</f>
        <v>#N/A</v>
      </c>
    </row>
    <row r="36" spans="1:8" ht="25.5" customHeight="1" thickBot="1">
      <c r="A36" s="61" t="s">
        <v>141</v>
      </c>
      <c r="B36" s="74" t="e">
        <f>'男子データ入力'!AL140</f>
        <v>#N/A</v>
      </c>
      <c r="C36" s="74" t="e">
        <f>'男子データ入力'!AV140</f>
        <v>#N/A</v>
      </c>
      <c r="D36" s="74">
        <f>'男子データ入力'!$AP$115</f>
      </c>
      <c r="E36" s="74">
        <f>'男子データ入力'!$AP$115</f>
      </c>
      <c r="F36" s="75">
        <v>-1</v>
      </c>
      <c r="G36" s="74" t="e">
        <f>'男子データ入力'!AM140</f>
        <v>#N/A</v>
      </c>
      <c r="H36" s="76" t="e">
        <f>'男子データ入力'!AW140</f>
        <v>#N/A</v>
      </c>
    </row>
    <row r="37" spans="1:8" ht="25.5" customHeight="1" thickBot="1">
      <c r="A37" s="61" t="s">
        <v>141</v>
      </c>
      <c r="B37" s="74" t="e">
        <f>'男子データ入力'!AL141</f>
        <v>#N/A</v>
      </c>
      <c r="C37" s="74" t="e">
        <f>'男子データ入力'!AV141</f>
        <v>#N/A</v>
      </c>
      <c r="D37" s="74">
        <f>'男子データ入力'!$AP$115</f>
      </c>
      <c r="E37" s="74">
        <f>'男子データ入力'!$AP$115</f>
      </c>
      <c r="F37" s="75">
        <v>-1</v>
      </c>
      <c r="G37" s="74" t="e">
        <f>'男子データ入力'!AM141</f>
        <v>#N/A</v>
      </c>
      <c r="H37" s="76" t="e">
        <f>'男子データ入力'!AW141</f>
        <v>#N/A</v>
      </c>
    </row>
    <row r="38" spans="1:8" ht="25.5" customHeight="1" thickBot="1">
      <c r="A38" s="61" t="s">
        <v>141</v>
      </c>
      <c r="B38" s="74" t="e">
        <f>'男子データ入力'!AL142</f>
        <v>#N/A</v>
      </c>
      <c r="C38" s="74" t="e">
        <f>'男子データ入力'!AV142</f>
        <v>#N/A</v>
      </c>
      <c r="D38" s="74">
        <f>'男子データ入力'!$AP$115</f>
      </c>
      <c r="E38" s="74">
        <f>'男子データ入力'!$AP$115</f>
      </c>
      <c r="F38" s="75">
        <v>-1</v>
      </c>
      <c r="G38" s="74" t="e">
        <f>'男子データ入力'!AM142</f>
        <v>#N/A</v>
      </c>
      <c r="H38" s="76" t="e">
        <f>'男子データ入力'!AW142</f>
        <v>#N/A</v>
      </c>
    </row>
    <row r="39" spans="1:8" ht="25.5" customHeight="1" thickBot="1">
      <c r="A39" s="61" t="s">
        <v>141</v>
      </c>
      <c r="B39" s="74" t="e">
        <f>'男子データ入力'!AL143</f>
        <v>#N/A</v>
      </c>
      <c r="C39" s="74" t="e">
        <f>'男子データ入力'!AV143</f>
        <v>#N/A</v>
      </c>
      <c r="D39" s="74">
        <f>'男子データ入力'!$AP$115</f>
      </c>
      <c r="E39" s="74">
        <f>'男子データ入力'!$AP$115</f>
      </c>
      <c r="F39" s="75">
        <v>-1</v>
      </c>
      <c r="G39" s="74" t="e">
        <f>'男子データ入力'!AM143</f>
        <v>#N/A</v>
      </c>
      <c r="H39" s="76" t="e">
        <f>'男子データ入力'!AW143</f>
        <v>#N/A</v>
      </c>
    </row>
    <row r="40" spans="1:8" ht="25.5" customHeight="1" thickBot="1">
      <c r="A40" s="61" t="s">
        <v>141</v>
      </c>
      <c r="B40" s="74" t="e">
        <f>'男子データ入力'!AL144</f>
        <v>#N/A</v>
      </c>
      <c r="C40" s="74" t="e">
        <f>'男子データ入力'!AV144</f>
        <v>#N/A</v>
      </c>
      <c r="D40" s="74">
        <f>'男子データ入力'!$AP$115</f>
      </c>
      <c r="E40" s="74">
        <f>'男子データ入力'!$AP$115</f>
      </c>
      <c r="F40" s="75">
        <v>-1</v>
      </c>
      <c r="G40" s="74" t="e">
        <f>'男子データ入力'!AM144</f>
        <v>#N/A</v>
      </c>
      <c r="H40" s="76" t="e">
        <f>'男子データ入力'!AW144</f>
        <v>#N/A</v>
      </c>
    </row>
    <row r="41" spans="1:8" ht="25.5" customHeight="1" thickBot="1">
      <c r="A41" s="61" t="s">
        <v>141</v>
      </c>
      <c r="B41" s="74" t="e">
        <f>'男子データ入力'!AL145</f>
        <v>#N/A</v>
      </c>
      <c r="C41" s="74" t="e">
        <f>'男子データ入力'!AV145</f>
        <v>#N/A</v>
      </c>
      <c r="D41" s="74">
        <f>'男子データ入力'!$AP$115</f>
      </c>
      <c r="E41" s="74">
        <f>'男子データ入力'!$AP$115</f>
      </c>
      <c r="F41" s="75">
        <v>-1</v>
      </c>
      <c r="G41" s="74" t="e">
        <f>'男子データ入力'!AM145</f>
        <v>#N/A</v>
      </c>
      <c r="H41" s="76" t="e">
        <f>'男子データ入力'!AW145</f>
        <v>#N/A</v>
      </c>
    </row>
    <row r="42" spans="1:8" ht="25.5" customHeight="1" thickBot="1">
      <c r="A42" s="61" t="s">
        <v>141</v>
      </c>
      <c r="B42" s="74" t="e">
        <f>'男子データ入力'!AL146</f>
        <v>#N/A</v>
      </c>
      <c r="C42" s="74" t="e">
        <f>'男子データ入力'!AV146</f>
        <v>#N/A</v>
      </c>
      <c r="D42" s="74">
        <f>'男子データ入力'!$AP$115</f>
      </c>
      <c r="E42" s="74">
        <f>'男子データ入力'!$AP$115</f>
      </c>
      <c r="F42" s="75">
        <v>-1</v>
      </c>
      <c r="G42" s="74" t="e">
        <f>'男子データ入力'!AM146</f>
        <v>#N/A</v>
      </c>
      <c r="H42" s="76" t="e">
        <f>'男子データ入力'!AW146</f>
        <v>#N/A</v>
      </c>
    </row>
    <row r="43" spans="1:8" ht="25.5" customHeight="1" thickBot="1">
      <c r="A43" s="61" t="s">
        <v>141</v>
      </c>
      <c r="B43" s="74" t="e">
        <f>'男子データ入力'!AL147</f>
        <v>#N/A</v>
      </c>
      <c r="C43" s="74" t="e">
        <f>'男子データ入力'!AV147</f>
        <v>#N/A</v>
      </c>
      <c r="D43" s="74">
        <f>'男子データ入力'!$AP$115</f>
      </c>
      <c r="E43" s="74">
        <f>'男子データ入力'!$AP$115</f>
      </c>
      <c r="F43" s="75">
        <v>-1</v>
      </c>
      <c r="G43" s="74" t="e">
        <f>'男子データ入力'!AM147</f>
        <v>#N/A</v>
      </c>
      <c r="H43" s="76" t="e">
        <f>'男子データ入力'!AW147</f>
        <v>#N/A</v>
      </c>
    </row>
    <row r="44" spans="1:8" ht="25.5" customHeight="1" thickBot="1">
      <c r="A44" s="61" t="s">
        <v>141</v>
      </c>
      <c r="B44" s="74" t="e">
        <f>'男子データ入力'!AL148</f>
        <v>#N/A</v>
      </c>
      <c r="C44" s="74" t="e">
        <f>'男子データ入力'!AV148</f>
        <v>#N/A</v>
      </c>
      <c r="D44" s="74">
        <f>'男子データ入力'!$AP$115</f>
      </c>
      <c r="E44" s="74">
        <f>'男子データ入力'!$AP$115</f>
      </c>
      <c r="F44" s="75">
        <v>-1</v>
      </c>
      <c r="G44" s="74" t="e">
        <f>'男子データ入力'!AM148</f>
        <v>#N/A</v>
      </c>
      <c r="H44" s="76" t="e">
        <f>'男子データ入力'!AW148</f>
        <v>#N/A</v>
      </c>
    </row>
    <row r="46" ht="13.5" customHeight="1" thickBot="1">
      <c r="A46" s="1" t="s">
        <v>189</v>
      </c>
    </row>
    <row r="47" spans="1:8" ht="25.5" customHeight="1">
      <c r="A47" s="58" t="s">
        <v>33</v>
      </c>
      <c r="B47" s="66">
        <f>'女子データ入力'!AP115</f>
      </c>
      <c r="C47" s="70"/>
      <c r="D47" s="70"/>
      <c r="E47" s="70"/>
      <c r="F47" s="70"/>
      <c r="G47" s="70"/>
      <c r="H47" s="71"/>
    </row>
    <row r="48" spans="1:8" ht="25.5" customHeight="1">
      <c r="A48" s="59" t="s">
        <v>120</v>
      </c>
      <c r="B48" s="67">
        <f>'女子データ入力'!F70</f>
        <v>0</v>
      </c>
      <c r="C48" s="67"/>
      <c r="D48" s="67"/>
      <c r="E48" s="67"/>
      <c r="F48" s="67"/>
      <c r="G48" s="67"/>
      <c r="H48" s="42"/>
    </row>
    <row r="49" spans="1:8" ht="25.5" customHeight="1">
      <c r="A49" s="59" t="s">
        <v>121</v>
      </c>
      <c r="B49" s="67"/>
      <c r="C49" s="67"/>
      <c r="D49" s="67"/>
      <c r="E49" s="67"/>
      <c r="F49" s="67"/>
      <c r="G49" s="67"/>
      <c r="H49" s="42"/>
    </row>
    <row r="50" spans="1:8" ht="25.5" customHeight="1">
      <c r="A50" s="59" t="s">
        <v>122</v>
      </c>
      <c r="B50" s="57" t="e">
        <f>'女子データ入力'!AL117</f>
        <v>#N/A</v>
      </c>
      <c r="C50" s="57" t="e">
        <f>'女子データ入力'!AL118</f>
        <v>#N/A</v>
      </c>
      <c r="D50" s="57" t="e">
        <f>'女子データ入力'!AL119</f>
        <v>#N/A</v>
      </c>
      <c r="E50" s="57" t="e">
        <f>'女子データ入力'!AL120</f>
        <v>#N/A</v>
      </c>
      <c r="F50" s="57" t="e">
        <f>'女子データ入力'!AL121</f>
        <v>#N/A</v>
      </c>
      <c r="G50" s="57" t="e">
        <f>'女子データ入力'!AL122</f>
        <v>#N/A</v>
      </c>
      <c r="H50" s="63" t="e">
        <f>'女子データ入力'!AL123</f>
        <v>#N/A</v>
      </c>
    </row>
    <row r="51" spans="1:8" ht="25.5" customHeight="1" thickBot="1">
      <c r="A51" s="60" t="s">
        <v>103</v>
      </c>
      <c r="B51" s="64" t="e">
        <f>'女子データ入力'!AM117</f>
        <v>#N/A</v>
      </c>
      <c r="C51" s="64" t="e">
        <f>'女子データ入力'!AM118</f>
        <v>#N/A</v>
      </c>
      <c r="D51" s="64" t="e">
        <f>'女子データ入力'!AM119</f>
        <v>#N/A</v>
      </c>
      <c r="E51" s="64" t="e">
        <f>'女子データ入力'!AM120</f>
        <v>#N/A</v>
      </c>
      <c r="F51" s="64" t="e">
        <f>'女子データ入力'!AM121</f>
        <v>#N/A</v>
      </c>
      <c r="G51" s="64" t="e">
        <f>'女子データ入力'!AM122</f>
        <v>#N/A</v>
      </c>
      <c r="H51" s="65" t="e">
        <f>'女子データ入力'!AM123</f>
        <v>#N/A</v>
      </c>
    </row>
    <row r="52" spans="1:8" ht="25.5" customHeight="1" thickBot="1">
      <c r="A52" s="62" t="s">
        <v>190</v>
      </c>
      <c r="B52" s="144" t="e">
        <f>'女子データ入力'!AL128</f>
        <v>#N/A</v>
      </c>
      <c r="C52" s="143">
        <f>'女子データ入力'!$AP$115</f>
      </c>
      <c r="D52" s="73">
        <v>-1</v>
      </c>
      <c r="E52" s="72" t="e">
        <f>'女子データ入力'!AM128</f>
        <v>#N/A</v>
      </c>
      <c r="F52" s="73"/>
      <c r="G52" s="73"/>
      <c r="H52" s="41"/>
    </row>
    <row r="53" spans="1:8" ht="25.5" customHeight="1" thickBot="1">
      <c r="A53" s="62" t="s">
        <v>190</v>
      </c>
      <c r="B53" s="144" t="e">
        <f>'女子データ入力'!AL129</f>
        <v>#N/A</v>
      </c>
      <c r="C53" s="143">
        <f>'女子データ入力'!$AP$115</f>
      </c>
      <c r="D53" s="73">
        <v>-1</v>
      </c>
      <c r="E53" s="72" t="e">
        <f>'女子データ入力'!AM129</f>
        <v>#N/A</v>
      </c>
      <c r="F53" s="73"/>
      <c r="G53" s="73"/>
      <c r="H53" s="41"/>
    </row>
    <row r="54" spans="1:8" ht="25.5" customHeight="1" thickBot="1">
      <c r="A54" s="62" t="s">
        <v>190</v>
      </c>
      <c r="B54" s="144" t="e">
        <f>'女子データ入力'!AL130</f>
        <v>#N/A</v>
      </c>
      <c r="C54" s="143">
        <f>'女子データ入力'!$AP$115</f>
      </c>
      <c r="D54" s="73">
        <v>-1</v>
      </c>
      <c r="E54" s="72" t="e">
        <f>'女子データ入力'!AM130</f>
        <v>#N/A</v>
      </c>
      <c r="F54" s="73"/>
      <c r="G54" s="73"/>
      <c r="H54" s="41"/>
    </row>
    <row r="55" spans="1:8" ht="25.5" customHeight="1" thickBot="1">
      <c r="A55" s="62" t="s">
        <v>190</v>
      </c>
      <c r="B55" s="144" t="e">
        <f>'女子データ入力'!AL131</f>
        <v>#N/A</v>
      </c>
      <c r="C55" s="143">
        <f>'女子データ入力'!$AP$115</f>
      </c>
      <c r="D55" s="73">
        <v>-1</v>
      </c>
      <c r="E55" s="72" t="e">
        <f>'女子データ入力'!AM131</f>
        <v>#N/A</v>
      </c>
      <c r="F55" s="73"/>
      <c r="G55" s="73"/>
      <c r="H55" s="41"/>
    </row>
    <row r="56" spans="1:8" ht="25.5" customHeight="1" thickBot="1">
      <c r="A56" s="62" t="s">
        <v>190</v>
      </c>
      <c r="B56" s="144" t="e">
        <f>'女子データ入力'!AL132</f>
        <v>#N/A</v>
      </c>
      <c r="C56" s="143">
        <f>'女子データ入力'!$AP$115</f>
      </c>
      <c r="D56" s="73">
        <v>-1</v>
      </c>
      <c r="E56" s="72" t="e">
        <f>'女子データ入力'!AM132</f>
        <v>#N/A</v>
      </c>
      <c r="F56" s="73"/>
      <c r="G56" s="73"/>
      <c r="H56" s="41"/>
    </row>
    <row r="57" spans="1:8" ht="25.5" customHeight="1" thickBot="1">
      <c r="A57" s="62" t="s">
        <v>190</v>
      </c>
      <c r="B57" s="144" t="e">
        <f>'女子データ入力'!AL133</f>
        <v>#N/A</v>
      </c>
      <c r="C57" s="143">
        <f>'女子データ入力'!$AP$115</f>
      </c>
      <c r="D57" s="73">
        <v>-1</v>
      </c>
      <c r="E57" s="72" t="e">
        <f>'女子データ入力'!AM133</f>
        <v>#N/A</v>
      </c>
      <c r="F57" s="73"/>
      <c r="G57" s="73"/>
      <c r="H57" s="41"/>
    </row>
    <row r="58" spans="1:8" ht="25.5" customHeight="1" thickBot="1">
      <c r="A58" s="62" t="s">
        <v>190</v>
      </c>
      <c r="B58" s="144" t="e">
        <f>'女子データ入力'!AL134</f>
        <v>#N/A</v>
      </c>
      <c r="C58" s="143">
        <f>'女子データ入力'!$AP$115</f>
      </c>
      <c r="D58" s="73">
        <v>-1</v>
      </c>
      <c r="E58" s="72" t="e">
        <f>'女子データ入力'!AM134</f>
        <v>#N/A</v>
      </c>
      <c r="F58" s="73"/>
      <c r="G58" s="73"/>
      <c r="H58" s="41"/>
    </row>
    <row r="59" spans="1:8" ht="25.5" customHeight="1" thickBot="1">
      <c r="A59" s="62" t="s">
        <v>190</v>
      </c>
      <c r="B59" s="144" t="e">
        <f>'女子データ入力'!AL135</f>
        <v>#N/A</v>
      </c>
      <c r="C59" s="143">
        <f>'女子データ入力'!$AP$115</f>
      </c>
      <c r="D59" s="75">
        <v>-1</v>
      </c>
      <c r="E59" s="72" t="e">
        <f>'女子データ入力'!AM135</f>
        <v>#N/A</v>
      </c>
      <c r="F59" s="75"/>
      <c r="G59" s="75"/>
      <c r="H59" s="186"/>
    </row>
    <row r="60" spans="1:8" ht="25.5" customHeight="1" thickBot="1">
      <c r="A60" s="62" t="s">
        <v>190</v>
      </c>
      <c r="B60" s="144" t="e">
        <f>'女子データ入力'!AL136</f>
        <v>#N/A</v>
      </c>
      <c r="C60" s="143">
        <f>'女子データ入力'!$AP$115</f>
      </c>
      <c r="D60" s="75">
        <v>-1</v>
      </c>
      <c r="E60" s="72" t="e">
        <f>'女子データ入力'!AM136</f>
        <v>#N/A</v>
      </c>
      <c r="F60" s="75"/>
      <c r="G60" s="75"/>
      <c r="H60" s="186"/>
    </row>
    <row r="61" spans="1:8" ht="25.5" customHeight="1" thickBot="1">
      <c r="A61" s="62" t="s">
        <v>190</v>
      </c>
      <c r="B61" s="144" t="e">
        <f>'女子データ入力'!AL137</f>
        <v>#N/A</v>
      </c>
      <c r="C61" s="143">
        <f>'女子データ入力'!$AP$115</f>
      </c>
      <c r="D61" s="75">
        <v>-1</v>
      </c>
      <c r="E61" s="72" t="e">
        <f>'女子データ入力'!AM137</f>
        <v>#N/A</v>
      </c>
      <c r="F61" s="75"/>
      <c r="G61" s="75"/>
      <c r="H61" s="186"/>
    </row>
    <row r="62" spans="1:8" ht="25.5" customHeight="1" thickBot="1">
      <c r="A62" s="61" t="s">
        <v>191</v>
      </c>
      <c r="B62" s="74" t="e">
        <f>'女子データ入力'!AL139</f>
        <v>#N/A</v>
      </c>
      <c r="C62" s="74" t="e">
        <f>'女子データ入力'!AV139</f>
        <v>#N/A</v>
      </c>
      <c r="D62" s="74">
        <f>'女子データ入力'!$AP$115</f>
      </c>
      <c r="E62" s="74">
        <f>'女子データ入力'!$AP$115</f>
      </c>
      <c r="F62" s="75">
        <v>-1</v>
      </c>
      <c r="G62" s="74" t="e">
        <f>'女子データ入力'!AM139</f>
        <v>#N/A</v>
      </c>
      <c r="H62" s="76" t="e">
        <f>'女子データ入力'!AW139</f>
        <v>#N/A</v>
      </c>
    </row>
    <row r="63" spans="1:8" ht="25.5" customHeight="1" thickBot="1">
      <c r="A63" s="61" t="s">
        <v>191</v>
      </c>
      <c r="B63" s="74" t="e">
        <f>'女子データ入力'!AL140</f>
        <v>#N/A</v>
      </c>
      <c r="C63" s="74" t="e">
        <f>'女子データ入力'!AV140</f>
        <v>#N/A</v>
      </c>
      <c r="D63" s="74">
        <f>'女子データ入力'!$AP$115</f>
      </c>
      <c r="E63" s="74">
        <f>'女子データ入力'!$AP$115</f>
      </c>
      <c r="F63" s="75">
        <v>-1</v>
      </c>
      <c r="G63" s="74" t="e">
        <f>'女子データ入力'!AM140</f>
        <v>#N/A</v>
      </c>
      <c r="H63" s="76" t="e">
        <f>'女子データ入力'!AW140</f>
        <v>#N/A</v>
      </c>
    </row>
    <row r="64" spans="1:8" ht="25.5" customHeight="1" thickBot="1">
      <c r="A64" s="61" t="s">
        <v>191</v>
      </c>
      <c r="B64" s="74" t="e">
        <f>'女子データ入力'!AL141</f>
        <v>#N/A</v>
      </c>
      <c r="C64" s="74" t="e">
        <f>'女子データ入力'!AV141</f>
        <v>#N/A</v>
      </c>
      <c r="D64" s="74">
        <f>'女子データ入力'!$AP$115</f>
      </c>
      <c r="E64" s="74">
        <f>'女子データ入力'!$AP$115</f>
      </c>
      <c r="F64" s="75">
        <v>-1</v>
      </c>
      <c r="G64" s="74" t="e">
        <f>'女子データ入力'!AM141</f>
        <v>#N/A</v>
      </c>
      <c r="H64" s="76" t="e">
        <f>'女子データ入力'!AW141</f>
        <v>#N/A</v>
      </c>
    </row>
    <row r="65" spans="1:8" ht="25.5" customHeight="1" thickBot="1">
      <c r="A65" s="61" t="s">
        <v>191</v>
      </c>
      <c r="B65" s="74" t="e">
        <f>'女子データ入力'!AL142</f>
        <v>#N/A</v>
      </c>
      <c r="C65" s="74" t="e">
        <f>'女子データ入力'!AV142</f>
        <v>#N/A</v>
      </c>
      <c r="D65" s="74">
        <f>'女子データ入力'!$AP$115</f>
      </c>
      <c r="E65" s="74">
        <f>'女子データ入力'!$AP$115</f>
      </c>
      <c r="F65" s="75">
        <v>-1</v>
      </c>
      <c r="G65" s="74" t="e">
        <f>'女子データ入力'!AM142</f>
        <v>#N/A</v>
      </c>
      <c r="H65" s="76" t="e">
        <f>'女子データ入力'!AW142</f>
        <v>#N/A</v>
      </c>
    </row>
    <row r="66" spans="1:8" ht="25.5" customHeight="1" thickBot="1">
      <c r="A66" s="61" t="s">
        <v>191</v>
      </c>
      <c r="B66" s="74" t="e">
        <f>'女子データ入力'!AL143</f>
        <v>#N/A</v>
      </c>
      <c r="C66" s="74" t="e">
        <f>'女子データ入力'!AV143</f>
        <v>#N/A</v>
      </c>
      <c r="D66" s="74">
        <f>'女子データ入力'!$AP$115</f>
      </c>
      <c r="E66" s="74">
        <f>'女子データ入力'!$AP$115</f>
      </c>
      <c r="F66" s="75">
        <v>-1</v>
      </c>
      <c r="G66" s="74" t="e">
        <f>'女子データ入力'!AM143</f>
        <v>#N/A</v>
      </c>
      <c r="H66" s="76" t="e">
        <f>'女子データ入力'!AW143</f>
        <v>#N/A</v>
      </c>
    </row>
    <row r="67" spans="1:8" ht="25.5" customHeight="1" thickBot="1">
      <c r="A67" s="61" t="s">
        <v>191</v>
      </c>
      <c r="B67" s="74" t="e">
        <f>'女子データ入力'!AL144</f>
        <v>#N/A</v>
      </c>
      <c r="C67" s="74" t="e">
        <f>'女子データ入力'!AV144</f>
        <v>#N/A</v>
      </c>
      <c r="D67" s="74">
        <f>'女子データ入力'!$AP$115</f>
      </c>
      <c r="E67" s="74">
        <f>'女子データ入力'!$AP$115</f>
      </c>
      <c r="F67" s="75">
        <v>-1</v>
      </c>
      <c r="G67" s="74" t="e">
        <f>'女子データ入力'!AM144</f>
        <v>#N/A</v>
      </c>
      <c r="H67" s="76" t="e">
        <f>'女子データ入力'!AW144</f>
        <v>#N/A</v>
      </c>
    </row>
    <row r="68" spans="1:8" ht="25.5" customHeight="1" thickBot="1">
      <c r="A68" s="61" t="s">
        <v>191</v>
      </c>
      <c r="B68" s="74" t="e">
        <f>'女子データ入力'!AL145</f>
        <v>#N/A</v>
      </c>
      <c r="C68" s="74" t="e">
        <f>'女子データ入力'!AV145</f>
        <v>#N/A</v>
      </c>
      <c r="D68" s="74">
        <f>'女子データ入力'!$AP$115</f>
      </c>
      <c r="E68" s="74">
        <f>'女子データ入力'!$AP$115</f>
      </c>
      <c r="F68" s="75">
        <v>-1</v>
      </c>
      <c r="G68" s="74" t="e">
        <f>'女子データ入力'!AM145</f>
        <v>#N/A</v>
      </c>
      <c r="H68" s="76" t="e">
        <f>'女子データ入力'!AW145</f>
        <v>#N/A</v>
      </c>
    </row>
    <row r="69" spans="1:8" ht="27" customHeight="1" thickBot="1">
      <c r="A69" s="61" t="s">
        <v>191</v>
      </c>
      <c r="B69" s="74" t="e">
        <f>'女子データ入力'!AL146</f>
        <v>#N/A</v>
      </c>
      <c r="C69" s="74" t="e">
        <f>'女子データ入力'!AV146</f>
        <v>#N/A</v>
      </c>
      <c r="D69" s="74">
        <f>'女子データ入力'!$AP$115</f>
      </c>
      <c r="E69" s="74">
        <f>'女子データ入力'!$AP$115</f>
      </c>
      <c r="F69" s="75">
        <v>-1</v>
      </c>
      <c r="G69" s="74" t="e">
        <f>'女子データ入力'!AM146</f>
        <v>#N/A</v>
      </c>
      <c r="H69" s="76" t="e">
        <f>'女子データ入力'!AW146</f>
        <v>#N/A</v>
      </c>
    </row>
    <row r="70" spans="1:8" ht="27" customHeight="1" thickBot="1">
      <c r="A70" s="61" t="s">
        <v>191</v>
      </c>
      <c r="B70" s="74" t="e">
        <f>'女子データ入力'!AL147</f>
        <v>#N/A</v>
      </c>
      <c r="C70" s="74" t="e">
        <f>'女子データ入力'!AV147</f>
        <v>#N/A</v>
      </c>
      <c r="D70" s="74">
        <f>'女子データ入力'!$AP$115</f>
      </c>
      <c r="E70" s="74">
        <f>'女子データ入力'!$AP$115</f>
      </c>
      <c r="F70" s="75">
        <v>-1</v>
      </c>
      <c r="G70" s="74" t="e">
        <f>'女子データ入力'!AM147</f>
        <v>#N/A</v>
      </c>
      <c r="H70" s="76" t="e">
        <f>'女子データ入力'!AW147</f>
        <v>#N/A</v>
      </c>
    </row>
  </sheetData>
  <sheetProtection selectLockedCells="1" selectUnlockedCells="1"/>
  <printOptions/>
  <pageMargins left="0.5905511811023623" right="0.37" top="0.33" bottom="0.42"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E:\バドミントン２００８\備前西地区夏季大会\夏季大会参加申込書.xls</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c:creator>
  <cp:keywords/>
  <dc:description/>
  <cp:lastModifiedBy>maruo</cp:lastModifiedBy>
  <cp:lastPrinted>2016-06-15T12:15:50Z</cp:lastPrinted>
  <dcterms:created xsi:type="dcterms:W3CDTF">2008-05-11T12:29:05Z</dcterms:created>
  <dcterms:modified xsi:type="dcterms:W3CDTF">2018-06-23T12:08:33Z</dcterms:modified>
  <cp:category/>
  <cp:version/>
  <cp:contentType/>
  <cp:contentStatus/>
  <cp:revision>3</cp:revision>
</cp:coreProperties>
</file>